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firstSheet="3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7" l="1"/>
  <c r="F19" i="7"/>
  <c r="G19" i="7"/>
  <c r="H11" i="7"/>
  <c r="G11" i="7"/>
  <c r="F11" i="7"/>
  <c r="G70" i="7"/>
  <c r="G69" i="7" s="1"/>
  <c r="G21" i="7"/>
  <c r="F21" i="7"/>
  <c r="H62" i="7"/>
  <c r="H64" i="7"/>
  <c r="H65" i="7"/>
  <c r="H66" i="7"/>
  <c r="H68" i="7"/>
  <c r="H71" i="7"/>
  <c r="H72" i="7"/>
  <c r="H73" i="7"/>
  <c r="H76" i="7"/>
  <c r="H77" i="7"/>
  <c r="H78" i="7"/>
  <c r="H79" i="7"/>
  <c r="H80" i="7"/>
  <c r="H81" i="7"/>
  <c r="H82" i="7"/>
  <c r="H83" i="7"/>
  <c r="H84" i="7"/>
  <c r="H86" i="7"/>
  <c r="H87" i="7"/>
  <c r="H88" i="7"/>
  <c r="H89" i="7"/>
  <c r="H92" i="7"/>
  <c r="H93" i="7"/>
  <c r="H94" i="7"/>
  <c r="H95" i="7"/>
  <c r="H97" i="7"/>
  <c r="H100" i="7"/>
  <c r="H102" i="7"/>
  <c r="H103" i="7"/>
  <c r="H104" i="7"/>
  <c r="H105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41" i="7"/>
  <c r="H39" i="7"/>
  <c r="H31" i="7"/>
  <c r="H30" i="7"/>
  <c r="H27" i="7"/>
  <c r="H25" i="7"/>
  <c r="H23" i="7"/>
  <c r="H22" i="7"/>
  <c r="H18" i="7"/>
  <c r="H17" i="7"/>
  <c r="H16" i="7"/>
  <c r="H15" i="7"/>
  <c r="H14" i="7"/>
  <c r="H13" i="7"/>
  <c r="H12" i="7"/>
  <c r="G34" i="7"/>
  <c r="G29" i="7"/>
  <c r="F29" i="7"/>
  <c r="F70" i="7"/>
  <c r="F69" i="7" s="1"/>
  <c r="G75" i="7"/>
  <c r="G74" i="7" s="1"/>
  <c r="F85" i="7"/>
  <c r="H85" i="7" s="1"/>
  <c r="F75" i="7"/>
  <c r="G101" i="7"/>
  <c r="G99" i="7" s="1"/>
  <c r="G98" i="7" s="1"/>
  <c r="F101" i="7"/>
  <c r="F99" i="7"/>
  <c r="F34" i="7"/>
  <c r="G91" i="7"/>
  <c r="G96" i="7"/>
  <c r="F96" i="7"/>
  <c r="F91" i="7"/>
  <c r="G26" i="7"/>
  <c r="F26" i="7"/>
  <c r="G24" i="7"/>
  <c r="F24" i="7"/>
  <c r="G38" i="7"/>
  <c r="G40" i="7"/>
  <c r="G61" i="7"/>
  <c r="G63" i="7"/>
  <c r="G67" i="7"/>
  <c r="F67" i="7"/>
  <c r="F63" i="7"/>
  <c r="F61" i="7"/>
  <c r="F40" i="7"/>
  <c r="F38" i="7"/>
  <c r="G10" i="10"/>
  <c r="G11" i="10"/>
  <c r="G9" i="10"/>
  <c r="F10" i="10"/>
  <c r="F11" i="10"/>
  <c r="F9" i="10"/>
  <c r="E9" i="10"/>
  <c r="E10" i="10"/>
  <c r="D9" i="10"/>
  <c r="D10" i="10"/>
  <c r="C9" i="10"/>
  <c r="C10" i="10"/>
  <c r="K15" i="9"/>
  <c r="J15" i="9"/>
  <c r="H13" i="9"/>
  <c r="H12" i="9" s="1"/>
  <c r="K12" i="9" s="1"/>
  <c r="I13" i="9"/>
  <c r="I12" i="9" s="1"/>
  <c r="H14" i="9"/>
  <c r="I14" i="9"/>
  <c r="G13" i="9"/>
  <c r="G12" i="9" s="1"/>
  <c r="J12" i="9" s="1"/>
  <c r="G14" i="9"/>
  <c r="G7" i="11"/>
  <c r="G8" i="11"/>
  <c r="G9" i="11"/>
  <c r="G6" i="11"/>
  <c r="F6" i="11"/>
  <c r="G7" i="8"/>
  <c r="G8" i="8"/>
  <c r="G9" i="8"/>
  <c r="G11" i="8"/>
  <c r="G12" i="8"/>
  <c r="G13" i="8"/>
  <c r="G14" i="8"/>
  <c r="G15" i="8"/>
  <c r="G16" i="8"/>
  <c r="G17" i="8"/>
  <c r="G18" i="8"/>
  <c r="G19" i="8"/>
  <c r="G20" i="8"/>
  <c r="G21" i="8"/>
  <c r="G22" i="8"/>
  <c r="G24" i="8"/>
  <c r="G25" i="8"/>
  <c r="G26" i="8"/>
  <c r="G27" i="8"/>
  <c r="G28" i="8"/>
  <c r="G29" i="8"/>
  <c r="G30" i="8"/>
  <c r="G31" i="8"/>
  <c r="G6" i="8"/>
  <c r="F7" i="8"/>
  <c r="F8" i="8"/>
  <c r="F9" i="8"/>
  <c r="F10" i="8"/>
  <c r="F11" i="8"/>
  <c r="F12" i="8"/>
  <c r="F13" i="8"/>
  <c r="F17" i="8"/>
  <c r="F18" i="8"/>
  <c r="F19" i="8"/>
  <c r="F20" i="8"/>
  <c r="F21" i="8"/>
  <c r="F22" i="8"/>
  <c r="F23" i="8"/>
  <c r="F24" i="8"/>
  <c r="F25" i="8"/>
  <c r="F26" i="8"/>
  <c r="D30" i="8"/>
  <c r="E30" i="8"/>
  <c r="D28" i="8"/>
  <c r="E28" i="8"/>
  <c r="D25" i="8"/>
  <c r="E25" i="8"/>
  <c r="D22" i="8"/>
  <c r="E22" i="8"/>
  <c r="D20" i="8"/>
  <c r="E20" i="8"/>
  <c r="D19" i="8"/>
  <c r="D17" i="8"/>
  <c r="E17" i="8"/>
  <c r="D15" i="8"/>
  <c r="E15" i="8"/>
  <c r="D12" i="8"/>
  <c r="D6" i="8" s="1"/>
  <c r="E12" i="8"/>
  <c r="D9" i="8"/>
  <c r="E9" i="8"/>
  <c r="D7" i="8"/>
  <c r="E7" i="8"/>
  <c r="C6" i="8"/>
  <c r="F6" i="8" s="1"/>
  <c r="C7" i="8"/>
  <c r="C9" i="8"/>
  <c r="C12" i="8"/>
  <c r="C15" i="8"/>
  <c r="C17" i="8"/>
  <c r="C19" i="8"/>
  <c r="C20" i="8"/>
  <c r="C22" i="8"/>
  <c r="C25" i="8"/>
  <c r="C28" i="8"/>
  <c r="C30" i="8"/>
  <c r="J70" i="3"/>
  <c r="K40" i="3"/>
  <c r="K42" i="3"/>
  <c r="K44" i="3"/>
  <c r="K45" i="3"/>
  <c r="K48" i="3"/>
  <c r="K49" i="3"/>
  <c r="K50" i="3"/>
  <c r="K51" i="3"/>
  <c r="K52" i="3"/>
  <c r="K53" i="3"/>
  <c r="K54" i="3"/>
  <c r="K55" i="3"/>
  <c r="K56" i="3"/>
  <c r="K58" i="3"/>
  <c r="K59" i="3"/>
  <c r="K60" i="3"/>
  <c r="K61" i="3"/>
  <c r="K62" i="3"/>
  <c r="K63" i="3"/>
  <c r="K64" i="3"/>
  <c r="K66" i="3"/>
  <c r="K67" i="3"/>
  <c r="K68" i="3"/>
  <c r="K69" i="3"/>
  <c r="K70" i="3"/>
  <c r="K73" i="3"/>
  <c r="K75" i="3"/>
  <c r="K80" i="3"/>
  <c r="K81" i="3"/>
  <c r="K82" i="3"/>
  <c r="K83" i="3"/>
  <c r="K85" i="3"/>
  <c r="J40" i="3"/>
  <c r="J41" i="3"/>
  <c r="J42" i="3"/>
  <c r="J44" i="3"/>
  <c r="J45" i="3"/>
  <c r="J47" i="3"/>
  <c r="J48" i="3"/>
  <c r="J49" i="3"/>
  <c r="J50" i="3"/>
  <c r="J51" i="3"/>
  <c r="J52" i="3"/>
  <c r="J53" i="3"/>
  <c r="J54" i="3"/>
  <c r="J56" i="3"/>
  <c r="J58" i="3"/>
  <c r="J59" i="3"/>
  <c r="J60" i="3"/>
  <c r="J61" i="3"/>
  <c r="J64" i="3"/>
  <c r="J66" i="3"/>
  <c r="J72" i="3"/>
  <c r="J73" i="3"/>
  <c r="J75" i="3"/>
  <c r="J80" i="3"/>
  <c r="J82" i="3"/>
  <c r="G78" i="3"/>
  <c r="I84" i="3"/>
  <c r="K84" i="3" s="1"/>
  <c r="G84" i="3"/>
  <c r="H84" i="3"/>
  <c r="H79" i="3"/>
  <c r="H78" i="3" s="1"/>
  <c r="H77" i="3" s="1"/>
  <c r="I79" i="3"/>
  <c r="I78" i="3" s="1"/>
  <c r="H74" i="3"/>
  <c r="I74" i="3"/>
  <c r="K74" i="3" s="1"/>
  <c r="H72" i="3"/>
  <c r="I72" i="3"/>
  <c r="H65" i="3"/>
  <c r="I65" i="3"/>
  <c r="K65" i="3" s="1"/>
  <c r="H57" i="3"/>
  <c r="I57" i="3"/>
  <c r="J57" i="3" s="1"/>
  <c r="H51" i="3"/>
  <c r="I51" i="3"/>
  <c r="H47" i="3"/>
  <c r="H46" i="3" s="1"/>
  <c r="I47" i="3"/>
  <c r="K47" i="3" s="1"/>
  <c r="H43" i="3"/>
  <c r="H38" i="3" s="1"/>
  <c r="I43" i="3"/>
  <c r="J43" i="3" s="1"/>
  <c r="H41" i="3"/>
  <c r="I41" i="3"/>
  <c r="K41" i="3" s="1"/>
  <c r="H39" i="3"/>
  <c r="I39" i="3"/>
  <c r="J39" i="3" s="1"/>
  <c r="G37" i="3"/>
  <c r="G38" i="3"/>
  <c r="G39" i="3"/>
  <c r="G41" i="3"/>
  <c r="G43" i="3"/>
  <c r="G46" i="3"/>
  <c r="G47" i="3"/>
  <c r="G51" i="3"/>
  <c r="G57" i="3"/>
  <c r="G65" i="3"/>
  <c r="G71" i="3"/>
  <c r="G72" i="3"/>
  <c r="G74" i="3"/>
  <c r="G77" i="3"/>
  <c r="G36" i="3" s="1"/>
  <c r="G79" i="3"/>
  <c r="K11" i="3"/>
  <c r="K12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10" i="3"/>
  <c r="J11" i="3"/>
  <c r="J12" i="3"/>
  <c r="J13" i="3"/>
  <c r="J14" i="3"/>
  <c r="J15" i="3"/>
  <c r="J16" i="3"/>
  <c r="J20" i="3"/>
  <c r="J21" i="3"/>
  <c r="J22" i="3"/>
  <c r="J25" i="3"/>
  <c r="J26" i="3"/>
  <c r="J27" i="3"/>
  <c r="J28" i="3"/>
  <c r="J29" i="3"/>
  <c r="J30" i="3"/>
  <c r="J31" i="3"/>
  <c r="J32" i="3"/>
  <c r="J10" i="3"/>
  <c r="I26" i="3"/>
  <c r="I25" i="3" s="1"/>
  <c r="H26" i="3"/>
  <c r="H25" i="3" s="1"/>
  <c r="H11" i="3" s="1"/>
  <c r="G10" i="3"/>
  <c r="G11" i="3"/>
  <c r="G31" i="3"/>
  <c r="G30" i="3" s="1"/>
  <c r="H31" i="3"/>
  <c r="H30" i="3" s="1"/>
  <c r="I31" i="3"/>
  <c r="I30" i="3" s="1"/>
  <c r="H23" i="3"/>
  <c r="I23" i="3"/>
  <c r="H21" i="3"/>
  <c r="H20" i="3" s="1"/>
  <c r="I21" i="3"/>
  <c r="I20" i="3" s="1"/>
  <c r="H18" i="3"/>
  <c r="H17" i="3" s="1"/>
  <c r="I18" i="3"/>
  <c r="I17" i="3" s="1"/>
  <c r="H15" i="3"/>
  <c r="I15" i="3"/>
  <c r="H13" i="3"/>
  <c r="I13" i="3"/>
  <c r="H12" i="3"/>
  <c r="I12" i="3"/>
  <c r="G13" i="3"/>
  <c r="G12" i="3" s="1"/>
  <c r="G15" i="3"/>
  <c r="G18" i="3"/>
  <c r="G17" i="3" s="1"/>
  <c r="G21" i="3"/>
  <c r="G20" i="3" s="1"/>
  <c r="G23" i="3"/>
  <c r="G26" i="3"/>
  <c r="G25" i="3" s="1"/>
  <c r="K23" i="1"/>
  <c r="K24" i="1"/>
  <c r="K22" i="1"/>
  <c r="J23" i="1"/>
  <c r="J24" i="1"/>
  <c r="J25" i="1"/>
  <c r="J22" i="1"/>
  <c r="K11" i="1"/>
  <c r="K13" i="1"/>
  <c r="K14" i="1"/>
  <c r="K15" i="1"/>
  <c r="J11" i="1"/>
  <c r="J13" i="1"/>
  <c r="J14" i="1"/>
  <c r="J15" i="1"/>
  <c r="H96" i="7" l="1"/>
  <c r="F28" i="7"/>
  <c r="H91" i="7"/>
  <c r="F20" i="7"/>
  <c r="H67" i="7"/>
  <c r="H38" i="7"/>
  <c r="H26" i="7"/>
  <c r="H70" i="7"/>
  <c r="H29" i="7"/>
  <c r="H34" i="7"/>
  <c r="H61" i="7"/>
  <c r="H63" i="7"/>
  <c r="H21" i="7"/>
  <c r="H99" i="7"/>
  <c r="G20" i="7"/>
  <c r="H101" i="7"/>
  <c r="H69" i="7"/>
  <c r="H40" i="7"/>
  <c r="H75" i="7"/>
  <c r="H24" i="7"/>
  <c r="G28" i="7"/>
  <c r="F74" i="7"/>
  <c r="H74" i="7" s="1"/>
  <c r="G90" i="7"/>
  <c r="F98" i="7"/>
  <c r="H98" i="7" s="1"/>
  <c r="F90" i="7"/>
  <c r="F37" i="7"/>
  <c r="G37" i="7"/>
  <c r="K14" i="9"/>
  <c r="J14" i="9"/>
  <c r="J13" i="9"/>
  <c r="K13" i="9"/>
  <c r="E19" i="8"/>
  <c r="E6" i="8"/>
  <c r="J78" i="3"/>
  <c r="K78" i="3"/>
  <c r="I77" i="3"/>
  <c r="K79" i="3"/>
  <c r="J79" i="3"/>
  <c r="I71" i="3"/>
  <c r="J74" i="3"/>
  <c r="K71" i="3"/>
  <c r="J71" i="3"/>
  <c r="K72" i="3"/>
  <c r="J65" i="3"/>
  <c r="I46" i="3"/>
  <c r="K46" i="3" s="1"/>
  <c r="K57" i="3"/>
  <c r="J46" i="3"/>
  <c r="K43" i="3"/>
  <c r="K39" i="3"/>
  <c r="I38" i="3"/>
  <c r="H71" i="3"/>
  <c r="H37" i="3"/>
  <c r="H36" i="3" s="1"/>
  <c r="I11" i="3"/>
  <c r="I10" i="3" s="1"/>
  <c r="H10" i="3"/>
  <c r="H28" i="7" l="1"/>
  <c r="H20" i="7"/>
  <c r="H90" i="7"/>
  <c r="K77" i="3"/>
  <c r="J77" i="3"/>
  <c r="I37" i="3"/>
  <c r="I36" i="3"/>
  <c r="K37" i="3"/>
  <c r="J37" i="3"/>
  <c r="K38" i="3"/>
  <c r="J38" i="3"/>
  <c r="K36" i="3" l="1"/>
  <c r="J36" i="3"/>
  <c r="H10" i="1" l="1"/>
  <c r="I10" i="1"/>
  <c r="H13" i="1"/>
  <c r="I13" i="1"/>
  <c r="H16" i="1"/>
  <c r="H23" i="1"/>
  <c r="I23" i="1"/>
  <c r="D7" i="11"/>
  <c r="D6" i="11" s="1"/>
  <c r="E7" i="11"/>
  <c r="E6" i="11" s="1"/>
  <c r="D8" i="11"/>
  <c r="E8" i="11"/>
  <c r="C8" i="11"/>
  <c r="C7" i="11" s="1"/>
  <c r="C6" i="11" s="1"/>
  <c r="G23" i="1"/>
  <c r="K10" i="1" l="1"/>
  <c r="I16" i="1"/>
  <c r="I25" i="1" s="1"/>
  <c r="H25" i="1"/>
  <c r="K16" i="1"/>
  <c r="G13" i="1" l="1"/>
  <c r="G10" i="1"/>
  <c r="J10" i="1" s="1"/>
  <c r="G16" i="1" l="1"/>
  <c r="J16" i="1" l="1"/>
  <c r="G25" i="1"/>
</calcChain>
</file>

<file path=xl/sharedStrings.xml><?xml version="1.0" encoding="utf-8"?>
<sst xmlns="http://schemas.openxmlformats.org/spreadsheetml/2006/main" count="395" uniqueCount="241">
  <si>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</si>
  <si>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</si>
  <si>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</si>
  <si>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</si>
  <si>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</si>
  <si>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</si>
  <si>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</si>
  <si>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</si>
  <si>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</si>
  <si>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</si>
  <si>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</si>
  <si>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</si>
  <si>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</si>
  <si>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</si>
  <si>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</si>
  <si>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</si>
  <si>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</si>
  <si>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</si>
  <si>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</si>
  <si>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</si>
  <si>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</si>
  <si>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</si>
  <si>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</si>
  <si>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</si>
  <si>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</si>
  <si>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</si>
  <si>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</si>
  <si>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</si>
  <si>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</si>
  <si>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</si>
  <si>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</si>
  <si>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</si>
  <si>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</si>
  <si>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</si>
  <si>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</si>
  <si>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</si>
  <si>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</si>
  <si>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</si>
  <si>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</si>
  <si>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</si>
  <si>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</si>
  <si>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</si>
  <si>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</si>
  <si>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</si>
  <si>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</si>
  <si>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</si>
  <si>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</si>
  <si>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</si>
  <si>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</si>
  <si>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</si>
  <si>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</si>
  <si>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Tekuće pomoći od institucija i tijela EU</t>
  </si>
  <si>
    <t>Tekuće pomoći proračunskim korisnicima iz proračuna koji im nije nadležan</t>
  </si>
  <si>
    <t>Prihodi od imovine</t>
  </si>
  <si>
    <t xml:space="preserve">Prihodi od financijske imovine </t>
  </si>
  <si>
    <t xml:space="preserve">Kamate na oročena sredstva i depozite po viđenju </t>
  </si>
  <si>
    <t>Prihodi od pruženih usluga</t>
  </si>
  <si>
    <t xml:space="preserve">Prihodi iz nadležnog proračuna za financiranje redovne djelatnosti </t>
  </si>
  <si>
    <t>Prihodi iz nadležnog proaračuna</t>
  </si>
  <si>
    <t>Prihodi iz nadležnog proračuna za financiranje rashoda poslovanja</t>
  </si>
  <si>
    <t>Prihodi iz nadležnog proračuna za financiranje rashoda za nabavu nefinancijske imovine</t>
  </si>
  <si>
    <t xml:space="preserve">Prihodi iz nadležnog proračuna za financiranje izdataka za financijsku imovinu i otplatu zajmova </t>
  </si>
  <si>
    <t>Donacije od pravnih i fizičkih osoba izvan općeg proračuna</t>
  </si>
  <si>
    <t xml:space="preserve">Tekuće donacije </t>
  </si>
  <si>
    <t>Rashodi za nabavu proizvedene dugotrajne imovine</t>
  </si>
  <si>
    <t xml:space="preserve">Pomoći od međunarodnih organizacije te intitucija i tijela EU </t>
  </si>
  <si>
    <t xml:space="preserve">Pomoći proračunskim korisnicima iz proračuna koji im nije nadležan </t>
  </si>
  <si>
    <t xml:space="preserve">Ostali rashodi za zaposlene </t>
  </si>
  <si>
    <t>Doprinosi na plaće</t>
  </si>
  <si>
    <t>Doprinosi za mirovinsko osiguranje</t>
  </si>
  <si>
    <t>Doprinosi za obvezno zdravstveno osiguranje</t>
  </si>
  <si>
    <t>Naknade za prijevoz, rad na terenu i odvojeni život</t>
  </si>
  <si>
    <t>Stručno usavršavanje zaposlenika</t>
  </si>
  <si>
    <t xml:space="preserve">Rashodi za materijal i energiju </t>
  </si>
  <si>
    <t xml:space="preserve">Uredski materijal i ostali materijalni rashodi </t>
  </si>
  <si>
    <t>Energija</t>
  </si>
  <si>
    <t xml:space="preserve">Materijal i dijelovi za tekuće i investicijsko održavanje </t>
  </si>
  <si>
    <t xml:space="preserve">Sitni inventar i auto gume </t>
  </si>
  <si>
    <t>Službena, radna i zaštitna odjeća i obuća</t>
  </si>
  <si>
    <t xml:space="preserve">Usluge telefona, pošte i prijevoza </t>
  </si>
  <si>
    <t>Rashodi za usluge</t>
  </si>
  <si>
    <t>Usluge tekućeg i investicijskog održavanja</t>
  </si>
  <si>
    <t xml:space="preserve">Usluge promidžbe i informiranja </t>
  </si>
  <si>
    <t>Komunalne usluge</t>
  </si>
  <si>
    <t>Zdravstvene i veterinarske usluge</t>
  </si>
  <si>
    <t>Intelektualne i osobne usluge</t>
  </si>
  <si>
    <t xml:space="preserve">Računalne usluge </t>
  </si>
  <si>
    <t>Ostali nespomenuti rashodi poslovanja</t>
  </si>
  <si>
    <t>Premije osiguranja</t>
  </si>
  <si>
    <t>Reprezentacija</t>
  </si>
  <si>
    <t>Članarine i norme</t>
  </si>
  <si>
    <t>Pristojbe i naknade</t>
  </si>
  <si>
    <t xml:space="preserve">Financijski rashodi </t>
  </si>
  <si>
    <t>Kamate za primljene kredite i zajmove</t>
  </si>
  <si>
    <t>Kamate za primljene zajmove od trgovačkih društava i obrtnika izvan javnog sektora</t>
  </si>
  <si>
    <t xml:space="preserve">Ostali financijski rashodi </t>
  </si>
  <si>
    <t>Bankarske usluge i usluge platnog prometa</t>
  </si>
  <si>
    <t xml:space="preserve">Postrojenja i oprema </t>
  </si>
  <si>
    <t>Uredska oprema i namještaj</t>
  </si>
  <si>
    <t>Komunikacijska oprema</t>
  </si>
  <si>
    <t>Oprema za održavanje i zaštitu</t>
  </si>
  <si>
    <t>Sportska i glazbena oprema</t>
  </si>
  <si>
    <t>3 Javni red i sigurnost</t>
  </si>
  <si>
    <t xml:space="preserve">032 Usluge protupožarne zaštite </t>
  </si>
  <si>
    <t xml:space="preserve">       0320 Usluge protupožarne zaštite </t>
  </si>
  <si>
    <t xml:space="preserve">Primljeni zajmovi od tuzemnih trgovačkih društava izvan javnog sektora </t>
  </si>
  <si>
    <t xml:space="preserve">Primljeni zajmovi od trgovačkih društava i obrtnika izvan javnog sektora </t>
  </si>
  <si>
    <t>Otplata glavnice primljenih zajmova od trgovačkih društava i i obrtnika izvan javnog sektora</t>
  </si>
  <si>
    <t xml:space="preserve">Otplata glavnice od primljenih zajmova od tuzemnih trgovačkih društava izvan javnog sektora </t>
  </si>
  <si>
    <t>Javna vatrogasna postrojba Grada Vodica</t>
  </si>
  <si>
    <t>2 Pomoći</t>
  </si>
  <si>
    <t xml:space="preserve">  32  Prihodi od imovine</t>
  </si>
  <si>
    <t xml:space="preserve">4 Donacije </t>
  </si>
  <si>
    <t xml:space="preserve">41 Donacije </t>
  </si>
  <si>
    <t>5 Višak / Imovina</t>
  </si>
  <si>
    <t xml:space="preserve">51 Višak </t>
  </si>
  <si>
    <t>21 Tekuće pomoći intitucija i tijela EU</t>
  </si>
  <si>
    <t>22 Pomoći iz proračuna koji im nije nadležan</t>
  </si>
  <si>
    <t>1 Namjenski primici</t>
  </si>
  <si>
    <t xml:space="preserve">11 Namjenski primici </t>
  </si>
  <si>
    <t>Opći prihodi</t>
  </si>
  <si>
    <t>Vlastiti prihodi PK</t>
  </si>
  <si>
    <t>Komunalna naknada</t>
  </si>
  <si>
    <t>Tekuće pomoći</t>
  </si>
  <si>
    <t>Pomoći PK</t>
  </si>
  <si>
    <t xml:space="preserve">Donacije PK </t>
  </si>
  <si>
    <t xml:space="preserve">Višak prihoda iz prethodnih godina PK </t>
  </si>
  <si>
    <t>Djelatnost Javne vatrogasne postrojbe</t>
  </si>
  <si>
    <t>Financiranje redovne djelatnosti Javne vatrogasne postrojbe</t>
  </si>
  <si>
    <t xml:space="preserve">Rashodi za zaposlene </t>
  </si>
  <si>
    <t>Kamate za primljene zajmove od trgovačkih društava</t>
  </si>
  <si>
    <t>Izdatci za otplatu glavnice primjenih kredita i zajmova</t>
  </si>
  <si>
    <t>Otplata glavnice primljenih zajmova od trgovačkih društava i obrtnika izvan javnog sektora</t>
  </si>
  <si>
    <t xml:space="preserve">Materijalni rashodi </t>
  </si>
  <si>
    <t>Materijal i dijelovi za tekuće održavanje</t>
  </si>
  <si>
    <t>Zdravstvene usluge</t>
  </si>
  <si>
    <t>Intelektualne usluge</t>
  </si>
  <si>
    <t>Naknade za prijevoz, za rad na terenu i odvojeni život</t>
  </si>
  <si>
    <t>Uredski materijal i ostali materijalni rashodi</t>
  </si>
  <si>
    <t xml:space="preserve">Energija </t>
  </si>
  <si>
    <t>Sitni inventar i auto gume</t>
  </si>
  <si>
    <t>Usluge telefona, pošte i prijevoza</t>
  </si>
  <si>
    <t>Usluge promidžbe i informiranja</t>
  </si>
  <si>
    <t>Računalne usluge</t>
  </si>
  <si>
    <t>Doprinosi za zdrvastveno osiguranje</t>
  </si>
  <si>
    <t>Sportska oprema</t>
  </si>
  <si>
    <t xml:space="preserve">IZVJEŠTAJ O IZVRŠENJU FINANCIJSKOG PLANA JAVNE VATROGASNE POSTROJBE GRADA VODICA ZA PRVO POLUGODIŠTE 2024. GODINE </t>
  </si>
  <si>
    <t>OSTVARENJE/IZVRŠENJE 
1.-6.2024.</t>
  </si>
  <si>
    <t>I. REBALANS 2024.</t>
  </si>
  <si>
    <t>OSTVARENJE/IZVRŠENJE 
1.-6.2023.</t>
  </si>
  <si>
    <t xml:space="preserve"> IZVRŠENJE 
1.-6.2024.</t>
  </si>
  <si>
    <t>4=3/2*100</t>
  </si>
  <si>
    <t>Višak prihoda poslovanja</t>
  </si>
  <si>
    <t>UKUPNI PRIHODI + PRENESENI VIŠAK</t>
  </si>
  <si>
    <t>5=4/2*100</t>
  </si>
  <si>
    <t>6=4/3*100</t>
  </si>
  <si>
    <t xml:space="preserve">Prijevozna sredstva </t>
  </si>
  <si>
    <t>Prijevozna sredstva u cestovnom prometu</t>
  </si>
  <si>
    <t>UKUPNO PRIHODI + PRENESENI VIŠAK</t>
  </si>
  <si>
    <t xml:space="preserve">UKUPNO RASHODI </t>
  </si>
  <si>
    <t xml:space="preserve">1 Opći prihodi i primici </t>
  </si>
  <si>
    <t>R0277</t>
  </si>
  <si>
    <t>R0278</t>
  </si>
  <si>
    <t>R0279</t>
  </si>
  <si>
    <t>R0280</t>
  </si>
  <si>
    <t>R0288</t>
  </si>
  <si>
    <t>R0289</t>
  </si>
  <si>
    <t>R0290</t>
  </si>
  <si>
    <t>R0291</t>
  </si>
  <si>
    <t>R0292</t>
  </si>
  <si>
    <t>R0293</t>
  </si>
  <si>
    <t>R0294</t>
  </si>
  <si>
    <t>R0295</t>
  </si>
  <si>
    <t>R0296</t>
  </si>
  <si>
    <t>R0297</t>
  </si>
  <si>
    <t>R0298</t>
  </si>
  <si>
    <t>R0299</t>
  </si>
  <si>
    <t>R0300</t>
  </si>
  <si>
    <t>R0301</t>
  </si>
  <si>
    <t>R0302</t>
  </si>
  <si>
    <t>R0303</t>
  </si>
  <si>
    <t>R0304</t>
  </si>
  <si>
    <t>R0305</t>
  </si>
  <si>
    <t>R0306</t>
  </si>
  <si>
    <t>R0307</t>
  </si>
  <si>
    <t>R0308</t>
  </si>
  <si>
    <t>R0309</t>
  </si>
  <si>
    <t>R0310</t>
  </si>
  <si>
    <t>R0311</t>
  </si>
  <si>
    <t>R0312</t>
  </si>
  <si>
    <t>R0313</t>
  </si>
  <si>
    <t>R0464</t>
  </si>
  <si>
    <t>R0327</t>
  </si>
  <si>
    <t>R0328</t>
  </si>
  <si>
    <t>R0465</t>
  </si>
  <si>
    <t>R0329</t>
  </si>
  <si>
    <t>R0466</t>
  </si>
  <si>
    <t>R0467</t>
  </si>
  <si>
    <t>R0468</t>
  </si>
  <si>
    <t>R0469</t>
  </si>
  <si>
    <t>R0470</t>
  </si>
  <si>
    <t>R0461</t>
  </si>
  <si>
    <t>R0317</t>
  </si>
  <si>
    <t>R0318</t>
  </si>
  <si>
    <t>R0319</t>
  </si>
  <si>
    <t>R0320</t>
  </si>
  <si>
    <t>R0321</t>
  </si>
  <si>
    <t>R0322</t>
  </si>
  <si>
    <t>R0462</t>
  </si>
  <si>
    <t>R0463</t>
  </si>
  <si>
    <t>R0323</t>
  </si>
  <si>
    <t>R0324</t>
  </si>
  <si>
    <t>R0325</t>
  </si>
  <si>
    <t>R0326</t>
  </si>
  <si>
    <t>R0314</t>
  </si>
  <si>
    <t>R0315</t>
  </si>
  <si>
    <t>R0316</t>
  </si>
  <si>
    <t>R0281</t>
  </si>
  <si>
    <t>R0282</t>
  </si>
  <si>
    <t>R0283</t>
  </si>
  <si>
    <t>R0284</t>
  </si>
  <si>
    <t>R0285</t>
  </si>
  <si>
    <t>R0287</t>
  </si>
  <si>
    <t xml:space="preserve">RASHOD </t>
  </si>
  <si>
    <t>PRORAČUNSKI KORISNIK                47498</t>
  </si>
  <si>
    <t>PROGRAM                                          7001</t>
  </si>
  <si>
    <t>AKTIVNOST                                     A700101</t>
  </si>
  <si>
    <t>PRIHODI + PRENESENI VIŠAK</t>
  </si>
  <si>
    <t>IZVOR 1.0</t>
  </si>
  <si>
    <t>IZVOR 3.1.</t>
  </si>
  <si>
    <t>IZVOR 4.1.</t>
  </si>
  <si>
    <t>IZVOR 5.1.</t>
  </si>
  <si>
    <t>IZVOR 5.3.</t>
  </si>
  <si>
    <t>IZVOR 6.1.</t>
  </si>
  <si>
    <t>IZVOR 9.1.</t>
  </si>
  <si>
    <t>VATROGASNO VIJEĆE</t>
  </si>
  <si>
    <t>PREDSJEDNIK:</t>
  </si>
  <si>
    <t xml:space="preserve">Hrvoje Perica, dipl.oec. </t>
  </si>
  <si>
    <t xml:space="preserve">31. srpnja 2024. godine </t>
  </si>
  <si>
    <t>KLASA: 400-02/24-01/05</t>
  </si>
  <si>
    <t>URBROJ: 2182-4-4-03-24-1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</si>
</sst>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top" wrapText="1"/>
    </xf>
    <xf numFmtId="0" fontId="10" fillId="2" borderId="3" xfId="0" quotePrefix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2" borderId="3" xfId="0" applyFont="1" applyFill="1" applyBorder="1" applyAlignment="1">
      <alignment horizontal="left" vertical="center" wrapText="1"/>
    </xf>
    <xf numFmtId="3" fontId="23" fillId="0" borderId="3" xfId="0" applyNumberFormat="1" applyFont="1" applyBorder="1"/>
    <xf numFmtId="3" fontId="22" fillId="0" borderId="3" xfId="0" applyNumberFormat="1" applyFont="1" applyBorder="1"/>
    <xf numFmtId="0" fontId="10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4" borderId="3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11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/>
    <xf numFmtId="4" fontId="3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22" fillId="0" borderId="3" xfId="0" applyNumberFormat="1" applyFont="1" applyBorder="1"/>
    <xf numFmtId="0" fontId="23" fillId="0" borderId="3" xfId="0" applyFont="1" applyBorder="1"/>
    <xf numFmtId="0" fontId="22" fillId="0" borderId="3" xfId="0" applyFont="1" applyBorder="1"/>
    <xf numFmtId="0" fontId="24" fillId="0" borderId="3" xfId="0" applyFont="1" applyBorder="1"/>
    <xf numFmtId="4" fontId="22" fillId="0" borderId="3" xfId="0" applyNumberFormat="1" applyFont="1" applyBorder="1" applyAlignment="1">
      <alignment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1" fontId="23" fillId="0" borderId="3" xfId="0" applyNumberFormat="1" applyFont="1" applyBorder="1"/>
    <xf numFmtId="1" fontId="22" fillId="0" borderId="3" xfId="0" applyNumberFormat="1" applyFont="1" applyBorder="1"/>
    <xf numFmtId="4" fontId="6" fillId="2" borderId="4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/>
    <xf numFmtId="3" fontId="6" fillId="4" borderId="4" xfId="0" applyNumberFormat="1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16" fontId="6" fillId="4" borderId="1" xfId="0" applyNumberFormat="1" applyFont="1" applyFill="1" applyBorder="1" applyAlignment="1">
      <alignment horizontal="left" vertical="center" wrapText="1"/>
    </xf>
    <xf numFmtId="16" fontId="6" fillId="4" borderId="2" xfId="0" applyNumberFormat="1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horizontal="left" vertical="center" wrapText="1"/>
    </xf>
    <xf numFmtId="16" fontId="6" fillId="4" borderId="1" xfId="0" applyNumberFormat="1" applyFont="1" applyFill="1" applyBorder="1" applyAlignment="1">
      <alignment vertical="center" wrapText="1"/>
    </xf>
    <xf numFmtId="16" fontId="6" fillId="4" borderId="2" xfId="0" applyNumberFormat="1" applyFont="1" applyFill="1" applyBorder="1" applyAlignment="1">
      <alignment vertical="center" wrapText="1"/>
    </xf>
    <xf numFmtId="16" fontId="6" fillId="4" borderId="4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7"/>
  <sheetViews>
    <sheetView topLeftCell="A7" workbookViewId="0">
      <selection activeCell="I24" sqref="I24"/>
    </sheetView>
  </sheetViews>
  <sheetFormatPr defaultRowHeight="14.4" x14ac:dyDescent="0.3"/>
  <cols>
    <col min="6" max="9" width="25.33203125" customWidth="1"/>
    <col min="10" max="11" width="15.6640625" customWidth="1"/>
  </cols>
  <sheetData>
    <row r="1" spans="2:11" ht="42" customHeight="1" x14ac:dyDescent="0.3">
      <c r="B1" s="121" t="s">
        <v>146</v>
      </c>
      <c r="C1" s="121"/>
      <c r="D1" s="121"/>
      <c r="E1" s="121"/>
      <c r="F1" s="121"/>
      <c r="G1" s="121"/>
      <c r="H1" s="121"/>
      <c r="I1" s="121"/>
      <c r="J1" s="121"/>
      <c r="K1" s="121"/>
    </row>
    <row r="2" spans="2:11" ht="18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3">
      <c r="B3" s="121" t="s">
        <v>11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11" ht="36" customHeight="1" x14ac:dyDescent="0.3">
      <c r="B4" s="104"/>
      <c r="C4" s="104"/>
      <c r="D4" s="104"/>
      <c r="E4" s="2"/>
      <c r="F4" s="2"/>
      <c r="G4" s="2"/>
      <c r="H4" s="2"/>
      <c r="I4" s="3"/>
      <c r="J4" s="3"/>
    </row>
    <row r="5" spans="2:11" ht="18" customHeight="1" x14ac:dyDescent="0.3">
      <c r="B5" s="121" t="s">
        <v>42</v>
      </c>
      <c r="C5" s="121"/>
      <c r="D5" s="121"/>
      <c r="E5" s="121"/>
      <c r="F5" s="121"/>
      <c r="G5" s="121"/>
      <c r="H5" s="121"/>
      <c r="I5" s="121"/>
      <c r="J5" s="121"/>
      <c r="K5" s="121"/>
    </row>
    <row r="6" spans="2:11" ht="18" customHeight="1" x14ac:dyDescent="0.3">
      <c r="B6" s="32"/>
      <c r="C6" s="34"/>
      <c r="D6" s="34"/>
      <c r="E6" s="34"/>
      <c r="F6" s="34"/>
      <c r="G6" s="34"/>
      <c r="H6" s="34"/>
      <c r="I6" s="34"/>
      <c r="J6" s="34"/>
    </row>
    <row r="7" spans="2:11" x14ac:dyDescent="0.3">
      <c r="B7" s="120" t="s">
        <v>43</v>
      </c>
      <c r="C7" s="120"/>
      <c r="D7" s="120"/>
      <c r="E7" s="120"/>
      <c r="F7" s="120"/>
      <c r="G7" s="4"/>
      <c r="H7" s="4"/>
      <c r="I7" s="4"/>
      <c r="J7" s="19"/>
    </row>
    <row r="8" spans="2:11" ht="26.4" x14ac:dyDescent="0.3">
      <c r="B8" s="108" t="s">
        <v>6</v>
      </c>
      <c r="C8" s="109"/>
      <c r="D8" s="109"/>
      <c r="E8" s="109"/>
      <c r="F8" s="110"/>
      <c r="G8" s="24" t="s">
        <v>149</v>
      </c>
      <c r="H8" s="1" t="s">
        <v>148</v>
      </c>
      <c r="I8" s="24" t="s">
        <v>147</v>
      </c>
      <c r="J8" s="1" t="s">
        <v>15</v>
      </c>
      <c r="K8" s="1" t="s">
        <v>15</v>
      </c>
    </row>
    <row r="9" spans="2:11" s="27" customFormat="1" ht="10.199999999999999" x14ac:dyDescent="0.2">
      <c r="B9" s="111">
        <v>1</v>
      </c>
      <c r="C9" s="111"/>
      <c r="D9" s="111"/>
      <c r="E9" s="111"/>
      <c r="F9" s="112"/>
      <c r="G9" s="26">
        <v>2</v>
      </c>
      <c r="H9" s="25">
        <v>3</v>
      </c>
      <c r="I9" s="25">
        <v>4</v>
      </c>
      <c r="J9" s="25" t="s">
        <v>154</v>
      </c>
      <c r="K9" s="25" t="s">
        <v>155</v>
      </c>
    </row>
    <row r="10" spans="2:11" x14ac:dyDescent="0.3">
      <c r="B10" s="105" t="s">
        <v>0</v>
      </c>
      <c r="C10" s="103"/>
      <c r="D10" s="103"/>
      <c r="E10" s="103"/>
      <c r="F10" s="125"/>
      <c r="G10" s="69">
        <f>SUM(G11:G12)</f>
        <v>431496</v>
      </c>
      <c r="H10" s="69">
        <f t="shared" ref="H10:I10" si="0">SUM(H11:H12)</f>
        <v>1063730</v>
      </c>
      <c r="I10" s="69">
        <f t="shared" si="0"/>
        <v>525769.04</v>
      </c>
      <c r="J10" s="18">
        <f>ABS((I10/G10)*100)</f>
        <v>121.84795224057699</v>
      </c>
      <c r="K10" s="18">
        <f>ABS((I10/H10)*100)</f>
        <v>49.426926005659332</v>
      </c>
    </row>
    <row r="11" spans="2:11" x14ac:dyDescent="0.3">
      <c r="B11" s="113" t="s">
        <v>35</v>
      </c>
      <c r="C11" s="114"/>
      <c r="D11" s="114"/>
      <c r="E11" s="114"/>
      <c r="F11" s="124"/>
      <c r="G11" s="70">
        <v>431496</v>
      </c>
      <c r="H11" s="70">
        <v>1063730</v>
      </c>
      <c r="I11" s="70">
        <v>525769.04</v>
      </c>
      <c r="J11" s="31">
        <f t="shared" ref="J11:J16" si="1">ABS((I11/G11)*100)</f>
        <v>121.84795224057699</v>
      </c>
      <c r="K11" s="31">
        <f t="shared" ref="K11:K16" si="2">ABS((I11/H11)*100)</f>
        <v>49.426926005659332</v>
      </c>
    </row>
    <row r="12" spans="2:11" x14ac:dyDescent="0.3">
      <c r="B12" s="123" t="s">
        <v>40</v>
      </c>
      <c r="C12" s="124"/>
      <c r="D12" s="124"/>
      <c r="E12" s="124"/>
      <c r="F12" s="124"/>
      <c r="G12" s="70"/>
      <c r="H12" s="70"/>
      <c r="I12" s="70"/>
      <c r="J12" s="31"/>
      <c r="K12" s="31"/>
    </row>
    <row r="13" spans="2:11" x14ac:dyDescent="0.3">
      <c r="B13" s="20" t="s">
        <v>1</v>
      </c>
      <c r="C13" s="33"/>
      <c r="D13" s="33"/>
      <c r="E13" s="33"/>
      <c r="F13" s="33"/>
      <c r="G13" s="69">
        <f>SUM(G14:G15)</f>
        <v>403896</v>
      </c>
      <c r="H13" s="69">
        <f t="shared" ref="H13:I13" si="3">SUM(H14:H15)</f>
        <v>1080972</v>
      </c>
      <c r="I13" s="69">
        <f t="shared" si="3"/>
        <v>419242.74000000005</v>
      </c>
      <c r="J13" s="18">
        <f t="shared" si="1"/>
        <v>103.79967615425754</v>
      </c>
      <c r="K13" s="18">
        <f t="shared" si="2"/>
        <v>38.783866742154288</v>
      </c>
    </row>
    <row r="14" spans="2:11" x14ac:dyDescent="0.3">
      <c r="B14" s="122" t="s">
        <v>36</v>
      </c>
      <c r="C14" s="114"/>
      <c r="D14" s="114"/>
      <c r="E14" s="114"/>
      <c r="F14" s="114"/>
      <c r="G14" s="70">
        <v>314057</v>
      </c>
      <c r="H14" s="70">
        <v>955862</v>
      </c>
      <c r="I14" s="70">
        <v>414400.4</v>
      </c>
      <c r="J14" s="31">
        <f t="shared" si="1"/>
        <v>131.95069684802439</v>
      </c>
      <c r="K14" s="31">
        <f t="shared" si="2"/>
        <v>43.353580328541156</v>
      </c>
    </row>
    <row r="15" spans="2:11" x14ac:dyDescent="0.3">
      <c r="B15" s="123" t="s">
        <v>37</v>
      </c>
      <c r="C15" s="124"/>
      <c r="D15" s="124"/>
      <c r="E15" s="124"/>
      <c r="F15" s="124"/>
      <c r="G15" s="70">
        <v>89839</v>
      </c>
      <c r="H15" s="70">
        <v>125110</v>
      </c>
      <c r="I15" s="70">
        <v>4842.34</v>
      </c>
      <c r="J15" s="31">
        <f t="shared" si="1"/>
        <v>5.3900199245316625</v>
      </c>
      <c r="K15" s="31">
        <f t="shared" si="2"/>
        <v>3.8704659899288627</v>
      </c>
    </row>
    <row r="16" spans="2:11" x14ac:dyDescent="0.3">
      <c r="B16" s="102" t="s">
        <v>44</v>
      </c>
      <c r="C16" s="103"/>
      <c r="D16" s="103"/>
      <c r="E16" s="103"/>
      <c r="F16" s="103"/>
      <c r="G16" s="71">
        <f>SUM(G10,-G13)</f>
        <v>27600</v>
      </c>
      <c r="H16" s="71">
        <f t="shared" ref="H16:I16" si="4">SUM(H10,-H13)</f>
        <v>-17242</v>
      </c>
      <c r="I16" s="71">
        <f t="shared" si="4"/>
        <v>106526.29999999999</v>
      </c>
      <c r="J16" s="18">
        <f t="shared" si="1"/>
        <v>385.96485507246376</v>
      </c>
      <c r="K16" s="18">
        <f t="shared" si="2"/>
        <v>617.83029810926803</v>
      </c>
    </row>
    <row r="17" spans="1:42" ht="17.399999999999999" x14ac:dyDescent="0.3">
      <c r="B17" s="2"/>
      <c r="C17" s="15"/>
      <c r="D17" s="15"/>
      <c r="E17" s="15"/>
      <c r="F17" s="15"/>
      <c r="G17" s="15"/>
      <c r="H17" s="15"/>
      <c r="I17" s="16"/>
      <c r="J17" s="16"/>
      <c r="K17" s="16"/>
    </row>
    <row r="18" spans="1:42" ht="18" customHeight="1" x14ac:dyDescent="0.3">
      <c r="B18" s="120" t="s">
        <v>45</v>
      </c>
      <c r="C18" s="120"/>
      <c r="D18" s="120"/>
      <c r="E18" s="120"/>
      <c r="F18" s="120"/>
      <c r="G18" s="15"/>
      <c r="H18" s="15"/>
      <c r="I18" s="16"/>
      <c r="J18" s="16"/>
      <c r="K18" s="16"/>
    </row>
    <row r="19" spans="1:42" ht="26.4" x14ac:dyDescent="0.3">
      <c r="B19" s="108" t="s">
        <v>6</v>
      </c>
      <c r="C19" s="109"/>
      <c r="D19" s="109"/>
      <c r="E19" s="109"/>
      <c r="F19" s="110"/>
      <c r="G19" s="24" t="s">
        <v>149</v>
      </c>
      <c r="H19" s="1" t="s">
        <v>148</v>
      </c>
      <c r="I19" s="24" t="s">
        <v>147</v>
      </c>
      <c r="J19" s="1" t="s">
        <v>15</v>
      </c>
      <c r="K19" s="1" t="s">
        <v>15</v>
      </c>
    </row>
    <row r="20" spans="1:42" s="27" customFormat="1" x14ac:dyDescent="0.3">
      <c r="B20" s="111">
        <v>1</v>
      </c>
      <c r="C20" s="111"/>
      <c r="D20" s="111"/>
      <c r="E20" s="111"/>
      <c r="F20" s="112"/>
      <c r="G20" s="26">
        <v>2</v>
      </c>
      <c r="H20" s="25">
        <v>3</v>
      </c>
      <c r="I20" s="25">
        <v>4</v>
      </c>
      <c r="J20" s="25" t="s">
        <v>154</v>
      </c>
      <c r="K20" s="25" t="s">
        <v>155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 x14ac:dyDescent="0.3">
      <c r="A21" s="27"/>
      <c r="B21" s="113" t="s">
        <v>38</v>
      </c>
      <c r="C21" s="118"/>
      <c r="D21" s="118"/>
      <c r="E21" s="118"/>
      <c r="F21" s="119"/>
      <c r="G21" s="70">
        <v>0</v>
      </c>
      <c r="H21" s="70">
        <v>0</v>
      </c>
      <c r="I21" s="70">
        <v>0</v>
      </c>
      <c r="J21" s="17"/>
      <c r="K21" s="17"/>
    </row>
    <row r="22" spans="1:42" x14ac:dyDescent="0.3">
      <c r="A22" s="27"/>
      <c r="B22" s="113" t="s">
        <v>39</v>
      </c>
      <c r="C22" s="114"/>
      <c r="D22" s="114"/>
      <c r="E22" s="114"/>
      <c r="F22" s="114"/>
      <c r="G22" s="70">
        <v>31672</v>
      </c>
      <c r="H22" s="70">
        <v>66230</v>
      </c>
      <c r="I22" s="70">
        <v>32820.35</v>
      </c>
      <c r="J22" s="17">
        <f>ABS((I22/G22)*100)</f>
        <v>103.62575776711292</v>
      </c>
      <c r="K22" s="17">
        <f>ABS((I22/H22)*100)</f>
        <v>49.555110976898689</v>
      </c>
    </row>
    <row r="23" spans="1:42" s="35" customFormat="1" ht="15" customHeight="1" x14ac:dyDescent="0.3">
      <c r="A23" s="27"/>
      <c r="B23" s="115" t="s">
        <v>41</v>
      </c>
      <c r="C23" s="116"/>
      <c r="D23" s="116"/>
      <c r="E23" s="116"/>
      <c r="F23" s="117"/>
      <c r="G23" s="69">
        <f>SUM(G21,-G22)</f>
        <v>-31672</v>
      </c>
      <c r="H23" s="69">
        <f t="shared" ref="H23:I23" si="5">SUM(H21,-H22)</f>
        <v>-66230</v>
      </c>
      <c r="I23" s="69">
        <f t="shared" si="5"/>
        <v>-32820.35</v>
      </c>
      <c r="J23" s="18">
        <f t="shared" ref="J23:J25" si="6">ABS((I23/G23)*100)</f>
        <v>103.62575776711292</v>
      </c>
      <c r="K23" s="18">
        <f t="shared" ref="K23:K24" si="7">ABS((I23/H23)*100)</f>
        <v>49.555110976898689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5" customFormat="1" ht="15" customHeight="1" x14ac:dyDescent="0.3">
      <c r="A24" s="27"/>
      <c r="B24" s="105" t="s">
        <v>46</v>
      </c>
      <c r="C24" s="106"/>
      <c r="D24" s="106"/>
      <c r="E24" s="106"/>
      <c r="F24" s="107"/>
      <c r="G24" s="72">
        <v>65030</v>
      </c>
      <c r="H24" s="72">
        <v>83472</v>
      </c>
      <c r="I24" s="72">
        <v>83472.209999999992</v>
      </c>
      <c r="J24" s="18">
        <f t="shared" si="6"/>
        <v>128.35954174996152</v>
      </c>
      <c r="K24" s="18">
        <f t="shared" si="7"/>
        <v>100.00025158136859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x14ac:dyDescent="0.3">
      <c r="A25" s="27"/>
      <c r="B25" s="102" t="s">
        <v>47</v>
      </c>
      <c r="C25" s="103"/>
      <c r="D25" s="103"/>
      <c r="E25" s="103"/>
      <c r="F25" s="103"/>
      <c r="G25" s="72">
        <f>SUM(G16,G23,G24)</f>
        <v>60958</v>
      </c>
      <c r="H25" s="72">
        <f t="shared" ref="H25:I25" si="8">SUM(H16,H23,H24)</f>
        <v>0</v>
      </c>
      <c r="I25" s="72">
        <f t="shared" si="8"/>
        <v>157178.15999999997</v>
      </c>
      <c r="J25" s="18">
        <f t="shared" si="6"/>
        <v>257.84664851209027</v>
      </c>
      <c r="K25" s="18">
        <v>0</v>
      </c>
    </row>
    <row r="26" spans="1:42" ht="15.6" x14ac:dyDescent="0.3">
      <c r="B26" s="12"/>
      <c r="C26" s="13"/>
      <c r="D26" s="13"/>
      <c r="E26" s="13"/>
      <c r="F26" s="13"/>
      <c r="G26" s="14"/>
      <c r="H26" s="14"/>
      <c r="I26" s="14"/>
      <c r="J26" s="14"/>
    </row>
    <row r="27" spans="1:42" ht="15.6" x14ac:dyDescent="0.3">
      <c r="B27" s="12"/>
      <c r="C27" s="13"/>
      <c r="D27" s="13"/>
      <c r="E27" s="13"/>
      <c r="F27" s="13"/>
      <c r="G27" s="14"/>
      <c r="H27" s="14"/>
      <c r="I27" s="14"/>
      <c r="J27" s="14"/>
    </row>
  </sheetData>
  <mergeCells count="21">
    <mergeCell ref="B1:K1"/>
    <mergeCell ref="B3:K3"/>
    <mergeCell ref="B5:K5"/>
    <mergeCell ref="B14:F14"/>
    <mergeCell ref="B15:F15"/>
    <mergeCell ref="B9:F9"/>
    <mergeCell ref="B10:F10"/>
    <mergeCell ref="B11:F11"/>
    <mergeCell ref="B7:F7"/>
    <mergeCell ref="B8:F8"/>
    <mergeCell ref="B12:F12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8:F18"/>
  </mergeCells>
  <pageMargins left="0.7" right="0.7" top="0.75" bottom="0.75" header="0.3" footer="0.3"/>
  <pageSetup paperSize="9" scale="64" orientation="landscape" r:id="rId1"/>
  <ignoredErrors>
    <ignoredError sqref="G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5"/>
  <sheetViews>
    <sheetView topLeftCell="A16" workbookViewId="0">
      <selection activeCell="K10" sqref="K1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44.6640625" customWidth="1"/>
    <col min="7" max="9" width="25.33203125" customWidth="1"/>
    <col min="10" max="11" width="15.6640625" customWidth="1"/>
  </cols>
  <sheetData>
    <row r="1" spans="2:11" ht="18" customHeight="1" x14ac:dyDescent="0.3">
      <c r="B1" s="2"/>
      <c r="C1" s="2"/>
      <c r="D1" s="2"/>
      <c r="E1" s="2"/>
      <c r="F1" s="2"/>
      <c r="G1" s="2"/>
      <c r="H1" s="2"/>
      <c r="I1" s="2"/>
      <c r="J1" s="2"/>
    </row>
    <row r="2" spans="2:11" ht="15.75" customHeight="1" x14ac:dyDescent="0.3">
      <c r="B2" s="121" t="s">
        <v>11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1" ht="17.399999999999999" x14ac:dyDescent="0.3">
      <c r="B3" s="2"/>
      <c r="C3" s="2"/>
      <c r="D3" s="2"/>
      <c r="E3" s="2"/>
      <c r="F3" s="2"/>
      <c r="G3" s="2"/>
      <c r="H3" s="2"/>
      <c r="I3" s="3"/>
      <c r="J3" s="3"/>
    </row>
    <row r="4" spans="2:11" ht="18" customHeight="1" x14ac:dyDescent="0.3">
      <c r="B4" s="121" t="s">
        <v>48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2:11" ht="17.399999999999999" x14ac:dyDescent="0.3">
      <c r="B5" s="2"/>
      <c r="C5" s="2"/>
      <c r="D5" s="2"/>
      <c r="E5" s="2"/>
      <c r="F5" s="2"/>
      <c r="G5" s="2"/>
      <c r="H5" s="2"/>
      <c r="I5" s="3"/>
      <c r="J5" s="3"/>
    </row>
    <row r="6" spans="2:11" ht="15.75" customHeight="1" x14ac:dyDescent="0.3">
      <c r="B6" s="121" t="s">
        <v>16</v>
      </c>
      <c r="C6" s="121"/>
      <c r="D6" s="121"/>
      <c r="E6" s="121"/>
      <c r="F6" s="121"/>
      <c r="G6" s="121"/>
      <c r="H6" s="121"/>
      <c r="I6" s="121"/>
      <c r="J6" s="121"/>
      <c r="K6" s="121"/>
    </row>
    <row r="7" spans="2:11" ht="17.399999999999999" x14ac:dyDescent="0.3">
      <c r="B7" s="2"/>
      <c r="C7" s="2"/>
      <c r="D7" s="2"/>
      <c r="E7" s="2"/>
      <c r="F7" s="2"/>
      <c r="G7" s="2"/>
      <c r="H7" s="2"/>
      <c r="I7" s="3"/>
      <c r="J7" s="3"/>
    </row>
    <row r="8" spans="2:11" ht="26.4" x14ac:dyDescent="0.3">
      <c r="B8" s="126" t="s">
        <v>6</v>
      </c>
      <c r="C8" s="127"/>
      <c r="D8" s="127"/>
      <c r="E8" s="127"/>
      <c r="F8" s="128"/>
      <c r="G8" s="36" t="s">
        <v>149</v>
      </c>
      <c r="H8" s="36" t="s">
        <v>148</v>
      </c>
      <c r="I8" s="36" t="s">
        <v>147</v>
      </c>
      <c r="J8" s="36" t="s">
        <v>15</v>
      </c>
      <c r="K8" s="36" t="s">
        <v>15</v>
      </c>
    </row>
    <row r="9" spans="2:11" ht="16.5" customHeight="1" x14ac:dyDescent="0.3">
      <c r="B9" s="126">
        <v>1</v>
      </c>
      <c r="C9" s="127"/>
      <c r="D9" s="127"/>
      <c r="E9" s="127"/>
      <c r="F9" s="128"/>
      <c r="G9" s="36">
        <v>2</v>
      </c>
      <c r="H9" s="36">
        <v>3</v>
      </c>
      <c r="I9" s="36">
        <v>4</v>
      </c>
      <c r="J9" s="36" t="s">
        <v>154</v>
      </c>
      <c r="K9" s="36" t="s">
        <v>155</v>
      </c>
    </row>
    <row r="10" spans="2:11" x14ac:dyDescent="0.3">
      <c r="B10" s="6"/>
      <c r="C10" s="6"/>
      <c r="D10" s="6"/>
      <c r="E10" s="6"/>
      <c r="F10" s="6" t="s">
        <v>153</v>
      </c>
      <c r="G10" s="74">
        <f>SUM(G11,G30)</f>
        <v>496526</v>
      </c>
      <c r="H10" s="74">
        <f t="shared" ref="H10:I10" si="0">SUM(H11,H30)</f>
        <v>1147202</v>
      </c>
      <c r="I10" s="74">
        <f t="shared" si="0"/>
        <v>609241.25</v>
      </c>
      <c r="J10" s="84">
        <f>ABS((I10/G10)*100)</f>
        <v>122.70077498459295</v>
      </c>
      <c r="K10" s="84">
        <f>ABS((I10/H10)*100)</f>
        <v>53.106710936696409</v>
      </c>
    </row>
    <row r="11" spans="2:11" ht="15.75" customHeight="1" x14ac:dyDescent="0.3">
      <c r="B11" s="50">
        <v>6</v>
      </c>
      <c r="C11" s="50"/>
      <c r="D11" s="50"/>
      <c r="E11" s="50"/>
      <c r="F11" s="50" t="s">
        <v>2</v>
      </c>
      <c r="G11" s="74">
        <f>SUM(G12,G17,G20,G25)</f>
        <v>431496</v>
      </c>
      <c r="H11" s="74">
        <f t="shared" ref="H11:I11" si="1">SUM(H12,H17,H20,H25)</f>
        <v>1063730</v>
      </c>
      <c r="I11" s="74">
        <f t="shared" si="1"/>
        <v>525769.04</v>
      </c>
      <c r="J11" s="84">
        <f t="shared" ref="J11:J32" si="2">ABS((I11/G11)*100)</f>
        <v>121.84795224057699</v>
      </c>
      <c r="K11" s="84">
        <f t="shared" ref="K11:K32" si="3">ABS((I11/H11)*100)</f>
        <v>49.426926005659332</v>
      </c>
    </row>
    <row r="12" spans="2:11" ht="26.4" x14ac:dyDescent="0.3">
      <c r="B12" s="6"/>
      <c r="C12" s="10">
        <v>63</v>
      </c>
      <c r="D12" s="10"/>
      <c r="E12" s="10"/>
      <c r="F12" s="10" t="s">
        <v>17</v>
      </c>
      <c r="G12" s="74">
        <f>SUM(G13,G15)</f>
        <v>106750</v>
      </c>
      <c r="H12" s="74">
        <f t="shared" ref="H12:I12" si="4">SUM(H13,H15)</f>
        <v>115000</v>
      </c>
      <c r="I12" s="74">
        <f t="shared" si="4"/>
        <v>88621.4</v>
      </c>
      <c r="J12" s="84">
        <f t="shared" si="2"/>
        <v>83.017704918032791</v>
      </c>
      <c r="K12" s="84">
        <f t="shared" si="3"/>
        <v>77.062086956521739</v>
      </c>
    </row>
    <row r="13" spans="2:11" ht="26.4" x14ac:dyDescent="0.3">
      <c r="B13" s="6"/>
      <c r="C13" s="10"/>
      <c r="D13" s="46">
        <v>632</v>
      </c>
      <c r="E13" s="46"/>
      <c r="F13" s="46" t="s">
        <v>65</v>
      </c>
      <c r="G13" s="77">
        <f>SUM(G14)</f>
        <v>82758</v>
      </c>
      <c r="H13" s="77">
        <f t="shared" ref="H13:I13" si="5">SUM(H14)</f>
        <v>0</v>
      </c>
      <c r="I13" s="77">
        <f t="shared" si="5"/>
        <v>0</v>
      </c>
      <c r="J13" s="85">
        <f t="shared" si="2"/>
        <v>0</v>
      </c>
      <c r="K13" s="85">
        <v>0</v>
      </c>
    </row>
    <row r="14" spans="2:11" x14ac:dyDescent="0.3">
      <c r="B14" s="7"/>
      <c r="C14" s="7"/>
      <c r="D14" s="7"/>
      <c r="E14" s="7">
        <v>6323</v>
      </c>
      <c r="F14" s="7" t="s">
        <v>51</v>
      </c>
      <c r="G14" s="78">
        <v>82758</v>
      </c>
      <c r="H14" s="75"/>
      <c r="I14" s="78"/>
      <c r="J14" s="85">
        <f t="shared" si="2"/>
        <v>0</v>
      </c>
      <c r="K14" s="85">
        <v>0</v>
      </c>
    </row>
    <row r="15" spans="2:11" ht="26.4" x14ac:dyDescent="0.3">
      <c r="B15" s="7"/>
      <c r="C15" s="7"/>
      <c r="D15" s="8">
        <v>636</v>
      </c>
      <c r="E15" s="8"/>
      <c r="F15" s="11" t="s">
        <v>66</v>
      </c>
      <c r="G15" s="77">
        <f>SUM(G16)</f>
        <v>23992</v>
      </c>
      <c r="H15" s="77">
        <f t="shared" ref="H15:I15" si="6">SUM(H16)</f>
        <v>115000</v>
      </c>
      <c r="I15" s="77">
        <f t="shared" si="6"/>
        <v>88621.4</v>
      </c>
      <c r="J15" s="85">
        <f t="shared" si="2"/>
        <v>369.37895965321775</v>
      </c>
      <c r="K15" s="85">
        <f t="shared" si="3"/>
        <v>77.062086956521739</v>
      </c>
    </row>
    <row r="16" spans="2:11" s="45" customFormat="1" ht="24.75" customHeight="1" x14ac:dyDescent="0.25">
      <c r="B16" s="43"/>
      <c r="C16" s="43"/>
      <c r="D16" s="44"/>
      <c r="E16" s="43">
        <v>6361</v>
      </c>
      <c r="F16" s="43" t="s">
        <v>52</v>
      </c>
      <c r="G16" s="82">
        <v>23992</v>
      </c>
      <c r="H16" s="83">
        <v>115000</v>
      </c>
      <c r="I16" s="82">
        <v>88621.4</v>
      </c>
      <c r="J16" s="85">
        <f t="shared" si="2"/>
        <v>369.37895965321775</v>
      </c>
      <c r="K16" s="85">
        <f t="shared" si="3"/>
        <v>77.062086956521739</v>
      </c>
    </row>
    <row r="17" spans="2:11" s="45" customFormat="1" ht="24.75" customHeight="1" x14ac:dyDescent="0.25">
      <c r="B17" s="43"/>
      <c r="C17" s="43">
        <v>64</v>
      </c>
      <c r="D17" s="44"/>
      <c r="E17" s="43"/>
      <c r="F17" s="43" t="s">
        <v>53</v>
      </c>
      <c r="G17" s="82">
        <f>SUM(G18)</f>
        <v>0</v>
      </c>
      <c r="H17" s="82">
        <f t="shared" ref="H17:I18" si="7">SUM(H18)</f>
        <v>13</v>
      </c>
      <c r="I17" s="82">
        <f t="shared" si="7"/>
        <v>0.37</v>
      </c>
      <c r="J17" s="85">
        <v>0</v>
      </c>
      <c r="K17" s="85">
        <f t="shared" si="3"/>
        <v>2.8461538461538463</v>
      </c>
    </row>
    <row r="18" spans="2:11" s="45" customFormat="1" ht="24.75" customHeight="1" x14ac:dyDescent="0.25">
      <c r="B18" s="43"/>
      <c r="C18" s="43"/>
      <c r="D18" s="44">
        <v>641</v>
      </c>
      <c r="E18" s="43"/>
      <c r="F18" s="44" t="s">
        <v>54</v>
      </c>
      <c r="G18" s="82">
        <f>SUM(G19)</f>
        <v>0</v>
      </c>
      <c r="H18" s="82">
        <f t="shared" si="7"/>
        <v>13</v>
      </c>
      <c r="I18" s="82">
        <f t="shared" si="7"/>
        <v>0.37</v>
      </c>
      <c r="J18" s="85">
        <v>0</v>
      </c>
      <c r="K18" s="85">
        <f t="shared" si="3"/>
        <v>2.8461538461538463</v>
      </c>
    </row>
    <row r="19" spans="2:11" s="45" customFormat="1" ht="24.75" customHeight="1" x14ac:dyDescent="0.25">
      <c r="B19" s="43"/>
      <c r="C19" s="43"/>
      <c r="D19" s="44"/>
      <c r="E19" s="43">
        <v>6413</v>
      </c>
      <c r="F19" s="43" t="s">
        <v>55</v>
      </c>
      <c r="G19" s="82">
        <v>0</v>
      </c>
      <c r="H19" s="83">
        <v>13</v>
      </c>
      <c r="I19" s="82">
        <v>0.37</v>
      </c>
      <c r="J19" s="85">
        <v>0</v>
      </c>
      <c r="K19" s="85">
        <f t="shared" si="3"/>
        <v>2.8461538461538463</v>
      </c>
    </row>
    <row r="20" spans="2:11" ht="26.4" x14ac:dyDescent="0.3">
      <c r="B20" s="7"/>
      <c r="C20" s="7">
        <v>66</v>
      </c>
      <c r="D20" s="8"/>
      <c r="E20" s="8"/>
      <c r="F20" s="10" t="s">
        <v>18</v>
      </c>
      <c r="G20" s="74">
        <f>SUM(G21,G23)</f>
        <v>4269</v>
      </c>
      <c r="H20" s="74">
        <f t="shared" ref="H20:I20" si="8">SUM(H21,H23)</f>
        <v>19742</v>
      </c>
      <c r="I20" s="74">
        <f t="shared" si="8"/>
        <v>10378.89</v>
      </c>
      <c r="J20" s="84">
        <f t="shared" si="2"/>
        <v>243.12227687983133</v>
      </c>
      <c r="K20" s="84">
        <f t="shared" si="3"/>
        <v>52.572637017526077</v>
      </c>
    </row>
    <row r="21" spans="2:11" ht="26.4" x14ac:dyDescent="0.3">
      <c r="B21" s="7"/>
      <c r="C21" s="23"/>
      <c r="D21" s="8">
        <v>661</v>
      </c>
      <c r="E21" s="8"/>
      <c r="F21" s="46" t="s">
        <v>19</v>
      </c>
      <c r="G21" s="77">
        <f>SUM(G22)</f>
        <v>4269</v>
      </c>
      <c r="H21" s="77">
        <f t="shared" ref="H21:I21" si="9">SUM(H22)</f>
        <v>15987</v>
      </c>
      <c r="I21" s="77">
        <f t="shared" si="9"/>
        <v>10378.89</v>
      </c>
      <c r="J21" s="85">
        <f t="shared" si="2"/>
        <v>243.12227687983133</v>
      </c>
      <c r="K21" s="85">
        <f t="shared" si="3"/>
        <v>64.920810658660159</v>
      </c>
    </row>
    <row r="22" spans="2:11" x14ac:dyDescent="0.3">
      <c r="B22" s="7"/>
      <c r="C22" s="23"/>
      <c r="D22" s="8"/>
      <c r="E22" s="7">
        <v>6615</v>
      </c>
      <c r="F22" s="10" t="s">
        <v>56</v>
      </c>
      <c r="G22" s="78">
        <v>4269</v>
      </c>
      <c r="H22" s="75">
        <v>15987</v>
      </c>
      <c r="I22" s="78">
        <v>10378.89</v>
      </c>
      <c r="J22" s="85">
        <f t="shared" si="2"/>
        <v>243.12227687983133</v>
      </c>
      <c r="K22" s="85">
        <f t="shared" si="3"/>
        <v>64.920810658660159</v>
      </c>
    </row>
    <row r="23" spans="2:11" ht="26.4" x14ac:dyDescent="0.3">
      <c r="B23" s="7"/>
      <c r="C23" s="23"/>
      <c r="D23" s="8">
        <v>663</v>
      </c>
      <c r="E23" s="8"/>
      <c r="F23" s="46" t="s">
        <v>62</v>
      </c>
      <c r="G23" s="77">
        <f>SUM(G24)</f>
        <v>0</v>
      </c>
      <c r="H23" s="77">
        <f t="shared" ref="H23:I23" si="10">SUM(H24)</f>
        <v>3755</v>
      </c>
      <c r="I23" s="77">
        <f t="shared" si="10"/>
        <v>0</v>
      </c>
      <c r="J23" s="85">
        <v>0</v>
      </c>
      <c r="K23" s="85">
        <f t="shared" si="3"/>
        <v>0</v>
      </c>
    </row>
    <row r="24" spans="2:11" x14ac:dyDescent="0.3">
      <c r="B24" s="7"/>
      <c r="C24" s="23"/>
      <c r="D24" s="8"/>
      <c r="E24" s="7">
        <v>6631</v>
      </c>
      <c r="F24" s="10" t="s">
        <v>63</v>
      </c>
      <c r="G24" s="78"/>
      <c r="H24" s="75">
        <v>3755</v>
      </c>
      <c r="I24" s="78"/>
      <c r="J24" s="85">
        <v>0</v>
      </c>
      <c r="K24" s="85">
        <f t="shared" si="3"/>
        <v>0</v>
      </c>
    </row>
    <row r="25" spans="2:11" x14ac:dyDescent="0.3">
      <c r="B25" s="7"/>
      <c r="C25" s="7">
        <v>67</v>
      </c>
      <c r="D25" s="8"/>
      <c r="E25" s="7"/>
      <c r="F25" s="10" t="s">
        <v>58</v>
      </c>
      <c r="G25" s="74">
        <f>SUM(G26)</f>
        <v>320477</v>
      </c>
      <c r="H25" s="74">
        <f t="shared" ref="H25:I25" si="11">SUM(H26)</f>
        <v>928975</v>
      </c>
      <c r="I25" s="74">
        <f t="shared" si="11"/>
        <v>426768.38</v>
      </c>
      <c r="J25" s="84">
        <f t="shared" si="2"/>
        <v>133.16661726114512</v>
      </c>
      <c r="K25" s="84">
        <f t="shared" si="3"/>
        <v>45.939705589493798</v>
      </c>
    </row>
    <row r="26" spans="2:11" ht="26.4" x14ac:dyDescent="0.3">
      <c r="B26" s="7"/>
      <c r="C26" s="23"/>
      <c r="D26" s="8">
        <v>671</v>
      </c>
      <c r="E26" s="8"/>
      <c r="F26" s="46" t="s">
        <v>57</v>
      </c>
      <c r="G26" s="77">
        <f>SUM(G27:G29)</f>
        <v>320477</v>
      </c>
      <c r="H26" s="77">
        <f t="shared" ref="H26:I26" si="12">SUM(H27:H29)</f>
        <v>928975</v>
      </c>
      <c r="I26" s="77">
        <f t="shared" si="12"/>
        <v>426768.38</v>
      </c>
      <c r="J26" s="85">
        <f t="shared" si="2"/>
        <v>133.16661726114512</v>
      </c>
      <c r="K26" s="85">
        <f t="shared" si="3"/>
        <v>45.939705589493798</v>
      </c>
    </row>
    <row r="27" spans="2:11" ht="26.4" x14ac:dyDescent="0.3">
      <c r="B27" s="7"/>
      <c r="C27" s="7"/>
      <c r="D27" s="8"/>
      <c r="E27" s="7">
        <v>6711</v>
      </c>
      <c r="F27" s="10" t="s">
        <v>59</v>
      </c>
      <c r="G27" s="78">
        <v>290885</v>
      </c>
      <c r="H27" s="75">
        <v>857036</v>
      </c>
      <c r="I27" s="78">
        <v>396403.75</v>
      </c>
      <c r="J27" s="85">
        <f t="shared" si="2"/>
        <v>136.27507434209397</v>
      </c>
      <c r="K27" s="85">
        <f t="shared" si="3"/>
        <v>46.252870357837942</v>
      </c>
    </row>
    <row r="28" spans="2:11" ht="26.4" x14ac:dyDescent="0.3">
      <c r="B28" s="7"/>
      <c r="C28" s="7"/>
      <c r="D28" s="8"/>
      <c r="E28" s="7">
        <v>6712</v>
      </c>
      <c r="F28" s="10" t="s">
        <v>60</v>
      </c>
      <c r="G28" s="78">
        <v>3238</v>
      </c>
      <c r="H28" s="75">
        <v>5709</v>
      </c>
      <c r="I28" s="78">
        <v>3055</v>
      </c>
      <c r="J28" s="85">
        <f t="shared" si="2"/>
        <v>94.348363187152557</v>
      </c>
      <c r="K28" s="85">
        <f t="shared" si="3"/>
        <v>53.511998598703805</v>
      </c>
    </row>
    <row r="29" spans="2:11" ht="26.4" x14ac:dyDescent="0.3">
      <c r="B29" s="7"/>
      <c r="C29" s="7"/>
      <c r="D29" s="8"/>
      <c r="E29" s="7">
        <v>6714</v>
      </c>
      <c r="F29" s="10" t="s">
        <v>61</v>
      </c>
      <c r="G29" s="78">
        <v>26354</v>
      </c>
      <c r="H29" s="75">
        <v>66230</v>
      </c>
      <c r="I29" s="78">
        <v>27309.63</v>
      </c>
      <c r="J29" s="85">
        <f t="shared" si="2"/>
        <v>103.626128860894</v>
      </c>
      <c r="K29" s="85">
        <f t="shared" si="3"/>
        <v>41.234531179223914</v>
      </c>
    </row>
    <row r="30" spans="2:11" x14ac:dyDescent="0.3">
      <c r="B30" s="7"/>
      <c r="C30" s="7">
        <v>92</v>
      </c>
      <c r="D30" s="8"/>
      <c r="E30" s="7"/>
      <c r="F30" s="10" t="s">
        <v>152</v>
      </c>
      <c r="G30" s="74">
        <f>SUM(G31)</f>
        <v>65030</v>
      </c>
      <c r="H30" s="74">
        <f t="shared" ref="H30:I31" si="13">SUM(H31)</f>
        <v>83472</v>
      </c>
      <c r="I30" s="74">
        <f t="shared" si="13"/>
        <v>83472.209999999992</v>
      </c>
      <c r="J30" s="84">
        <f t="shared" si="2"/>
        <v>128.35954174996152</v>
      </c>
      <c r="K30" s="84">
        <f t="shared" si="3"/>
        <v>100.00025158136859</v>
      </c>
    </row>
    <row r="31" spans="2:11" x14ac:dyDescent="0.3">
      <c r="B31" s="7"/>
      <c r="C31" s="7"/>
      <c r="D31" s="8">
        <v>922</v>
      </c>
      <c r="E31" s="7"/>
      <c r="F31" s="46" t="s">
        <v>152</v>
      </c>
      <c r="G31" s="77">
        <f>SUM(G32)</f>
        <v>65030</v>
      </c>
      <c r="H31" s="77">
        <f t="shared" si="13"/>
        <v>83472</v>
      </c>
      <c r="I31" s="77">
        <f t="shared" si="13"/>
        <v>83472.209999999992</v>
      </c>
      <c r="J31" s="85">
        <f t="shared" si="2"/>
        <v>128.35954174996152</v>
      </c>
      <c r="K31" s="85">
        <f t="shared" si="3"/>
        <v>100.00025158136859</v>
      </c>
    </row>
    <row r="32" spans="2:11" x14ac:dyDescent="0.3">
      <c r="B32" s="7"/>
      <c r="C32" s="7"/>
      <c r="D32" s="8"/>
      <c r="E32" s="7">
        <v>9221</v>
      </c>
      <c r="F32" s="10" t="s">
        <v>152</v>
      </c>
      <c r="G32" s="78">
        <v>65030</v>
      </c>
      <c r="H32" s="75">
        <v>83472</v>
      </c>
      <c r="I32" s="78">
        <v>83472.209999999992</v>
      </c>
      <c r="J32" s="85">
        <f t="shared" si="2"/>
        <v>128.35954174996152</v>
      </c>
      <c r="K32" s="85">
        <f t="shared" si="3"/>
        <v>100.00025158136859</v>
      </c>
    </row>
    <row r="33" spans="2:11" ht="15.75" customHeight="1" x14ac:dyDescent="0.3">
      <c r="B33" s="2"/>
      <c r="C33" s="2"/>
      <c r="D33" s="2"/>
      <c r="E33" s="2"/>
      <c r="F33" s="2"/>
      <c r="G33" s="2"/>
      <c r="H33" s="2"/>
      <c r="I33" s="3"/>
      <c r="J33" s="3"/>
      <c r="K33" s="3"/>
    </row>
    <row r="34" spans="2:11" ht="26.4" x14ac:dyDescent="0.3">
      <c r="B34" s="126" t="s">
        <v>6</v>
      </c>
      <c r="C34" s="127"/>
      <c r="D34" s="127"/>
      <c r="E34" s="127"/>
      <c r="F34" s="128"/>
      <c r="G34" s="36" t="s">
        <v>149</v>
      </c>
      <c r="H34" s="36" t="s">
        <v>148</v>
      </c>
      <c r="I34" s="36" t="s">
        <v>147</v>
      </c>
      <c r="J34" s="36" t="s">
        <v>15</v>
      </c>
      <c r="K34" s="36" t="s">
        <v>15</v>
      </c>
    </row>
    <row r="35" spans="2:11" ht="12.75" customHeight="1" x14ac:dyDescent="0.3">
      <c r="B35" s="126">
        <v>1</v>
      </c>
      <c r="C35" s="127"/>
      <c r="D35" s="127"/>
      <c r="E35" s="127"/>
      <c r="F35" s="128"/>
      <c r="G35" s="36">
        <v>2</v>
      </c>
      <c r="H35" s="36">
        <v>3</v>
      </c>
      <c r="I35" s="36">
        <v>4</v>
      </c>
      <c r="J35" s="36" t="s">
        <v>154</v>
      </c>
      <c r="K35" s="36" t="s">
        <v>155</v>
      </c>
    </row>
    <row r="36" spans="2:11" x14ac:dyDescent="0.3">
      <c r="B36" s="50"/>
      <c r="C36" s="50"/>
      <c r="D36" s="50"/>
      <c r="E36" s="50"/>
      <c r="F36" s="50" t="s">
        <v>7</v>
      </c>
      <c r="G36" s="73">
        <f>SUM(G37,G77)</f>
        <v>403896</v>
      </c>
      <c r="H36" s="73">
        <f t="shared" ref="H36:I36" si="14">SUM(H37,H77)</f>
        <v>1080972</v>
      </c>
      <c r="I36" s="73">
        <f t="shared" si="14"/>
        <v>419242.74000000005</v>
      </c>
      <c r="J36" s="47">
        <f t="shared" ref="J36:J82" si="15">ABS((I36/G36)*100)</f>
        <v>103.79967615425754</v>
      </c>
      <c r="K36" s="84">
        <f t="shared" ref="K36:K85" si="16">ABS((I36/H36)*100)</f>
        <v>38.783866742154288</v>
      </c>
    </row>
    <row r="37" spans="2:11" x14ac:dyDescent="0.3">
      <c r="B37" s="50">
        <v>3</v>
      </c>
      <c r="C37" s="50"/>
      <c r="D37" s="50"/>
      <c r="E37" s="50"/>
      <c r="F37" s="50" t="s">
        <v>3</v>
      </c>
      <c r="G37" s="73">
        <f>SUM(G38,G46,G71)</f>
        <v>314057</v>
      </c>
      <c r="H37" s="73">
        <f t="shared" ref="H37:I37" si="17">SUM(H38,H46,H71)</f>
        <v>955862</v>
      </c>
      <c r="I37" s="73">
        <f t="shared" si="17"/>
        <v>414400.4</v>
      </c>
      <c r="J37" s="47">
        <f t="shared" si="15"/>
        <v>131.95069684802439</v>
      </c>
      <c r="K37" s="84">
        <f t="shared" si="16"/>
        <v>43.353580328541156</v>
      </c>
    </row>
    <row r="38" spans="2:11" x14ac:dyDescent="0.3">
      <c r="B38" s="6"/>
      <c r="C38" s="10">
        <v>31</v>
      </c>
      <c r="D38" s="10"/>
      <c r="E38" s="10"/>
      <c r="F38" s="10" t="s">
        <v>4</v>
      </c>
      <c r="G38" s="73">
        <f>SUM(G39,G41,G43)</f>
        <v>269361</v>
      </c>
      <c r="H38" s="73">
        <f t="shared" ref="H38:I38" si="18">SUM(H39,H41,H43)</f>
        <v>760850</v>
      </c>
      <c r="I38" s="73">
        <f t="shared" si="18"/>
        <v>360640.72000000003</v>
      </c>
      <c r="J38" s="47">
        <f t="shared" si="15"/>
        <v>133.88750413014506</v>
      </c>
      <c r="K38" s="84">
        <f t="shared" si="16"/>
        <v>47.399713478346591</v>
      </c>
    </row>
    <row r="39" spans="2:11" x14ac:dyDescent="0.3">
      <c r="B39" s="8"/>
      <c r="C39" s="8"/>
      <c r="D39" s="8">
        <v>311</v>
      </c>
      <c r="E39" s="8"/>
      <c r="F39" s="8" t="s">
        <v>20</v>
      </c>
      <c r="G39" s="76">
        <f>SUM(G40)</f>
        <v>216470</v>
      </c>
      <c r="H39" s="76">
        <f t="shared" ref="H39:I39" si="19">SUM(H40)</f>
        <v>593000</v>
      </c>
      <c r="I39" s="76">
        <f t="shared" si="19"/>
        <v>285706.34000000003</v>
      </c>
      <c r="J39" s="48">
        <f t="shared" si="15"/>
        <v>131.98426571811336</v>
      </c>
      <c r="K39" s="85">
        <f t="shared" si="16"/>
        <v>48.179821247892079</v>
      </c>
    </row>
    <row r="40" spans="2:11" x14ac:dyDescent="0.3">
      <c r="B40" s="7"/>
      <c r="C40" s="7"/>
      <c r="D40" s="7"/>
      <c r="E40" s="7">
        <v>3111</v>
      </c>
      <c r="F40" s="7" t="s">
        <v>21</v>
      </c>
      <c r="G40" s="75">
        <v>216470</v>
      </c>
      <c r="H40" s="75">
        <v>593000</v>
      </c>
      <c r="I40" s="78">
        <v>285706.34000000003</v>
      </c>
      <c r="J40" s="48">
        <f t="shared" si="15"/>
        <v>131.98426571811336</v>
      </c>
      <c r="K40" s="85">
        <f t="shared" si="16"/>
        <v>48.179821247892079</v>
      </c>
    </row>
    <row r="41" spans="2:11" x14ac:dyDescent="0.3">
      <c r="B41" s="8"/>
      <c r="C41" s="8"/>
      <c r="D41" s="8">
        <v>312</v>
      </c>
      <c r="E41" s="8"/>
      <c r="F41" s="8" t="s">
        <v>67</v>
      </c>
      <c r="G41" s="76">
        <f>SUM(G42)</f>
        <v>6637</v>
      </c>
      <c r="H41" s="76">
        <f t="shared" ref="H41:I41" si="20">SUM(H42)</f>
        <v>35000</v>
      </c>
      <c r="I41" s="76">
        <f t="shared" si="20"/>
        <v>11006.87</v>
      </c>
      <c r="J41" s="48">
        <f t="shared" si="15"/>
        <v>165.84104263974689</v>
      </c>
      <c r="K41" s="85">
        <f t="shared" si="16"/>
        <v>31.448200000000003</v>
      </c>
    </row>
    <row r="42" spans="2:11" x14ac:dyDescent="0.3">
      <c r="B42" s="7"/>
      <c r="C42" s="7"/>
      <c r="D42" s="7"/>
      <c r="E42" s="7">
        <v>3121</v>
      </c>
      <c r="F42" s="7" t="s">
        <v>67</v>
      </c>
      <c r="G42" s="75">
        <v>6637</v>
      </c>
      <c r="H42" s="75">
        <v>35000</v>
      </c>
      <c r="I42" s="78">
        <v>11006.87</v>
      </c>
      <c r="J42" s="48">
        <f t="shared" si="15"/>
        <v>165.84104263974689</v>
      </c>
      <c r="K42" s="85">
        <f t="shared" si="16"/>
        <v>31.448200000000003</v>
      </c>
    </row>
    <row r="43" spans="2:11" x14ac:dyDescent="0.3">
      <c r="B43" s="8"/>
      <c r="C43" s="8"/>
      <c r="D43" s="8">
        <v>313</v>
      </c>
      <c r="E43" s="8"/>
      <c r="F43" s="8" t="s">
        <v>68</v>
      </c>
      <c r="G43" s="76">
        <f>SUM(G44:G45)</f>
        <v>46254</v>
      </c>
      <c r="H43" s="76">
        <f t="shared" ref="H43:I43" si="21">SUM(H44:H45)</f>
        <v>132850</v>
      </c>
      <c r="I43" s="76">
        <f t="shared" si="21"/>
        <v>63927.51</v>
      </c>
      <c r="J43" s="48">
        <f t="shared" si="15"/>
        <v>138.20968997275912</v>
      </c>
      <c r="K43" s="85">
        <f t="shared" si="16"/>
        <v>48.120067745577721</v>
      </c>
    </row>
    <row r="44" spans="2:11" x14ac:dyDescent="0.3">
      <c r="B44" s="7"/>
      <c r="C44" s="7"/>
      <c r="D44" s="7"/>
      <c r="E44" s="7">
        <v>3131</v>
      </c>
      <c r="F44" s="7" t="s">
        <v>69</v>
      </c>
      <c r="G44" s="75">
        <v>15892</v>
      </c>
      <c r="H44" s="75">
        <v>45700</v>
      </c>
      <c r="I44" s="78">
        <v>21798.959999999999</v>
      </c>
      <c r="J44" s="48">
        <f t="shared" si="15"/>
        <v>137.16939340548703</v>
      </c>
      <c r="K44" s="85">
        <f t="shared" si="16"/>
        <v>47.700131291028448</v>
      </c>
    </row>
    <row r="45" spans="2:11" x14ac:dyDescent="0.3">
      <c r="B45" s="7"/>
      <c r="C45" s="7"/>
      <c r="D45" s="7"/>
      <c r="E45" s="7">
        <v>3132</v>
      </c>
      <c r="F45" s="7" t="s">
        <v>70</v>
      </c>
      <c r="G45" s="75">
        <v>30362</v>
      </c>
      <c r="H45" s="75">
        <v>87150</v>
      </c>
      <c r="I45" s="78">
        <v>42128.55</v>
      </c>
      <c r="J45" s="48">
        <f t="shared" si="15"/>
        <v>138.75419932810752</v>
      </c>
      <c r="K45" s="85">
        <f t="shared" si="16"/>
        <v>48.34027538726334</v>
      </c>
    </row>
    <row r="46" spans="2:11" x14ac:dyDescent="0.3">
      <c r="B46" s="7"/>
      <c r="C46" s="7">
        <v>32</v>
      </c>
      <c r="D46" s="8"/>
      <c r="E46" s="8"/>
      <c r="F46" s="7" t="s">
        <v>12</v>
      </c>
      <c r="G46" s="73">
        <f>SUM(G47,G51,G57,G65)</f>
        <v>41819</v>
      </c>
      <c r="H46" s="73">
        <f t="shared" ref="H46:I46" si="22">SUM(H47,H51,H57,H65)</f>
        <v>191647</v>
      </c>
      <c r="I46" s="73">
        <f t="shared" si="22"/>
        <v>52010.170000000006</v>
      </c>
      <c r="J46" s="47">
        <f t="shared" si="15"/>
        <v>124.36971233171525</v>
      </c>
      <c r="K46" s="84">
        <f t="shared" si="16"/>
        <v>27.138525518270573</v>
      </c>
    </row>
    <row r="47" spans="2:11" x14ac:dyDescent="0.3">
      <c r="B47" s="8"/>
      <c r="C47" s="8"/>
      <c r="D47" s="8">
        <v>321</v>
      </c>
      <c r="E47" s="8"/>
      <c r="F47" s="8" t="s">
        <v>22</v>
      </c>
      <c r="G47" s="76">
        <f>SUM(G48:G50)</f>
        <v>3082</v>
      </c>
      <c r="H47" s="76">
        <f t="shared" ref="H47:I47" si="23">SUM(H48:H50)</f>
        <v>8621</v>
      </c>
      <c r="I47" s="76">
        <f t="shared" si="23"/>
        <v>3695.87</v>
      </c>
      <c r="J47" s="48">
        <f t="shared" si="15"/>
        <v>119.91791044776119</v>
      </c>
      <c r="K47" s="85">
        <f t="shared" si="16"/>
        <v>42.870548660248232</v>
      </c>
    </row>
    <row r="48" spans="2:11" x14ac:dyDescent="0.3">
      <c r="B48" s="7"/>
      <c r="C48" s="23"/>
      <c r="D48" s="7"/>
      <c r="E48" s="7">
        <v>3211</v>
      </c>
      <c r="F48" s="28" t="s">
        <v>23</v>
      </c>
      <c r="G48" s="75">
        <v>517</v>
      </c>
      <c r="H48" s="75">
        <v>1593</v>
      </c>
      <c r="I48" s="78">
        <v>799</v>
      </c>
      <c r="J48" s="48">
        <f t="shared" si="15"/>
        <v>154.54545454545453</v>
      </c>
      <c r="K48" s="85">
        <f t="shared" si="16"/>
        <v>50.156936597614568</v>
      </c>
    </row>
    <row r="49" spans="2:11" x14ac:dyDescent="0.3">
      <c r="B49" s="7"/>
      <c r="C49" s="23"/>
      <c r="D49" s="8"/>
      <c r="E49" s="7">
        <v>3212</v>
      </c>
      <c r="F49" s="7" t="s">
        <v>71</v>
      </c>
      <c r="G49" s="75">
        <v>2155</v>
      </c>
      <c r="H49" s="75">
        <v>4700</v>
      </c>
      <c r="I49" s="78">
        <v>1431.06</v>
      </c>
      <c r="J49" s="48">
        <f t="shared" si="15"/>
        <v>66.406496519721586</v>
      </c>
      <c r="K49" s="85">
        <f t="shared" si="16"/>
        <v>30.448085106382976</v>
      </c>
    </row>
    <row r="50" spans="2:11" x14ac:dyDescent="0.3">
      <c r="B50" s="7"/>
      <c r="C50" s="23"/>
      <c r="D50" s="7"/>
      <c r="E50" s="7">
        <v>3213</v>
      </c>
      <c r="F50" s="7" t="s">
        <v>72</v>
      </c>
      <c r="G50" s="75">
        <v>410</v>
      </c>
      <c r="H50" s="75">
        <v>2328</v>
      </c>
      <c r="I50" s="78">
        <v>1465.81</v>
      </c>
      <c r="J50" s="48">
        <f t="shared" si="15"/>
        <v>357.51463414634145</v>
      </c>
      <c r="K50" s="85">
        <f t="shared" si="16"/>
        <v>62.964347079037793</v>
      </c>
    </row>
    <row r="51" spans="2:11" x14ac:dyDescent="0.3">
      <c r="B51" s="8"/>
      <c r="C51" s="30"/>
      <c r="D51" s="8">
        <v>322</v>
      </c>
      <c r="E51" s="8"/>
      <c r="F51" s="8" t="s">
        <v>73</v>
      </c>
      <c r="G51" s="76">
        <f>SUM(G52:G56)</f>
        <v>17289</v>
      </c>
      <c r="H51" s="76">
        <f t="shared" ref="H51:I51" si="24">SUM(H52:H56)</f>
        <v>108729</v>
      </c>
      <c r="I51" s="76">
        <f t="shared" si="24"/>
        <v>30248.629999999997</v>
      </c>
      <c r="J51" s="48">
        <f t="shared" si="15"/>
        <v>174.95881774538722</v>
      </c>
      <c r="K51" s="85">
        <f t="shared" si="16"/>
        <v>27.820204361301947</v>
      </c>
    </row>
    <row r="52" spans="2:11" x14ac:dyDescent="0.3">
      <c r="B52" s="7"/>
      <c r="C52" s="23"/>
      <c r="D52" s="7"/>
      <c r="E52" s="7">
        <v>3221</v>
      </c>
      <c r="F52" s="7" t="s">
        <v>74</v>
      </c>
      <c r="G52" s="75">
        <v>1857</v>
      </c>
      <c r="H52" s="75">
        <v>7000</v>
      </c>
      <c r="I52" s="78">
        <v>2284.41</v>
      </c>
      <c r="J52" s="48">
        <f t="shared" si="15"/>
        <v>123.01615508885297</v>
      </c>
      <c r="K52" s="85">
        <f t="shared" si="16"/>
        <v>32.634428571428572</v>
      </c>
    </row>
    <row r="53" spans="2:11" x14ac:dyDescent="0.3">
      <c r="B53" s="7"/>
      <c r="C53" s="23"/>
      <c r="D53" s="7"/>
      <c r="E53" s="7">
        <v>3223</v>
      </c>
      <c r="F53" s="7" t="s">
        <v>75</v>
      </c>
      <c r="G53" s="75">
        <v>6627</v>
      </c>
      <c r="H53" s="75">
        <v>24574</v>
      </c>
      <c r="I53" s="78">
        <v>7749.94</v>
      </c>
      <c r="J53" s="48">
        <f t="shared" si="15"/>
        <v>116.94492228761129</v>
      </c>
      <c r="K53" s="85">
        <f t="shared" si="16"/>
        <v>31.537153088630259</v>
      </c>
    </row>
    <row r="54" spans="2:11" x14ac:dyDescent="0.3">
      <c r="B54" s="7"/>
      <c r="C54" s="23"/>
      <c r="D54" s="7"/>
      <c r="E54" s="7">
        <v>3224</v>
      </c>
      <c r="F54" s="28" t="s">
        <v>76</v>
      </c>
      <c r="G54" s="75">
        <v>3205</v>
      </c>
      <c r="H54" s="75">
        <v>30573</v>
      </c>
      <c r="I54" s="78">
        <v>5551.88</v>
      </c>
      <c r="J54" s="48">
        <f t="shared" si="15"/>
        <v>173.22558502340092</v>
      </c>
      <c r="K54" s="85">
        <f t="shared" si="16"/>
        <v>18.159421711968076</v>
      </c>
    </row>
    <row r="55" spans="2:11" x14ac:dyDescent="0.3">
      <c r="B55" s="7"/>
      <c r="C55" s="23"/>
      <c r="D55" s="7"/>
      <c r="E55" s="7">
        <v>3225</v>
      </c>
      <c r="F55" s="7" t="s">
        <v>77</v>
      </c>
      <c r="G55" s="75">
        <v>0</v>
      </c>
      <c r="H55" s="75">
        <v>14646</v>
      </c>
      <c r="I55" s="78">
        <v>626</v>
      </c>
      <c r="J55" s="48">
        <v>0</v>
      </c>
      <c r="K55" s="85">
        <f t="shared" si="16"/>
        <v>4.2742045609722794</v>
      </c>
    </row>
    <row r="56" spans="2:11" x14ac:dyDescent="0.3">
      <c r="B56" s="7"/>
      <c r="C56" s="23"/>
      <c r="D56" s="7"/>
      <c r="E56" s="7">
        <v>3227</v>
      </c>
      <c r="F56" s="7" t="s">
        <v>78</v>
      </c>
      <c r="G56" s="75">
        <v>5600</v>
      </c>
      <c r="H56" s="75">
        <v>31936</v>
      </c>
      <c r="I56" s="78">
        <v>14036.4</v>
      </c>
      <c r="J56" s="48">
        <f t="shared" si="15"/>
        <v>250.65</v>
      </c>
      <c r="K56" s="85">
        <f t="shared" si="16"/>
        <v>43.951653306613224</v>
      </c>
    </row>
    <row r="57" spans="2:11" x14ac:dyDescent="0.3">
      <c r="B57" s="8"/>
      <c r="C57" s="30"/>
      <c r="D57" s="8">
        <v>323</v>
      </c>
      <c r="E57" s="8"/>
      <c r="F57" s="8" t="s">
        <v>80</v>
      </c>
      <c r="G57" s="76">
        <f>SUM(G58:G64)</f>
        <v>18125</v>
      </c>
      <c r="H57" s="76">
        <f t="shared" ref="H57:I57" si="25">SUM(H58:H64)</f>
        <v>56618</v>
      </c>
      <c r="I57" s="76">
        <f t="shared" si="25"/>
        <v>14955.300000000001</v>
      </c>
      <c r="J57" s="48">
        <f t="shared" si="15"/>
        <v>82.512</v>
      </c>
      <c r="K57" s="85">
        <f t="shared" si="16"/>
        <v>26.414391183016008</v>
      </c>
    </row>
    <row r="58" spans="2:11" x14ac:dyDescent="0.3">
      <c r="B58" s="7"/>
      <c r="C58" s="23"/>
      <c r="D58" s="7"/>
      <c r="E58" s="7">
        <v>3231</v>
      </c>
      <c r="F58" s="7" t="s">
        <v>79</v>
      </c>
      <c r="G58" s="75">
        <v>812</v>
      </c>
      <c r="H58" s="75">
        <v>1900</v>
      </c>
      <c r="I58" s="78">
        <v>778.31</v>
      </c>
      <c r="J58" s="48">
        <f t="shared" si="15"/>
        <v>95.850985221674861</v>
      </c>
      <c r="K58" s="85">
        <f t="shared" si="16"/>
        <v>40.96368421052631</v>
      </c>
    </row>
    <row r="59" spans="2:11" x14ac:dyDescent="0.3">
      <c r="B59" s="7"/>
      <c r="C59" s="23"/>
      <c r="D59" s="7"/>
      <c r="E59" s="7">
        <v>3232</v>
      </c>
      <c r="F59" s="7" t="s">
        <v>81</v>
      </c>
      <c r="G59" s="75">
        <v>16742</v>
      </c>
      <c r="H59" s="75">
        <v>30028</v>
      </c>
      <c r="I59" s="78">
        <v>10428.18</v>
      </c>
      <c r="J59" s="48">
        <f t="shared" si="15"/>
        <v>62.287540317763714</v>
      </c>
      <c r="K59" s="85">
        <f t="shared" si="16"/>
        <v>34.728187025442921</v>
      </c>
    </row>
    <row r="60" spans="2:11" x14ac:dyDescent="0.3">
      <c r="B60" s="7"/>
      <c r="C60" s="23"/>
      <c r="D60" s="7"/>
      <c r="E60" s="7">
        <v>3233</v>
      </c>
      <c r="F60" s="7" t="s">
        <v>82</v>
      </c>
      <c r="G60" s="75">
        <v>191</v>
      </c>
      <c r="H60" s="75">
        <v>1062</v>
      </c>
      <c r="I60" s="78">
        <v>316.58999999999997</v>
      </c>
      <c r="J60" s="48">
        <f t="shared" si="15"/>
        <v>165.75392670157066</v>
      </c>
      <c r="K60" s="85">
        <f t="shared" si="16"/>
        <v>29.810734463276834</v>
      </c>
    </row>
    <row r="61" spans="2:11" x14ac:dyDescent="0.3">
      <c r="B61" s="7"/>
      <c r="C61" s="23"/>
      <c r="D61" s="7"/>
      <c r="E61" s="7">
        <v>3234</v>
      </c>
      <c r="F61" s="7" t="s">
        <v>83</v>
      </c>
      <c r="G61" s="75">
        <v>186</v>
      </c>
      <c r="H61" s="75">
        <v>1000</v>
      </c>
      <c r="I61" s="78">
        <v>384.75</v>
      </c>
      <c r="J61" s="48">
        <f t="shared" si="15"/>
        <v>206.85483870967741</v>
      </c>
      <c r="K61" s="85">
        <f t="shared" si="16"/>
        <v>38.475000000000001</v>
      </c>
    </row>
    <row r="62" spans="2:11" x14ac:dyDescent="0.3">
      <c r="B62" s="7"/>
      <c r="C62" s="23"/>
      <c r="D62" s="7"/>
      <c r="E62" s="7">
        <v>3236</v>
      </c>
      <c r="F62" s="7" t="s">
        <v>84</v>
      </c>
      <c r="G62" s="75">
        <v>0</v>
      </c>
      <c r="H62" s="75">
        <v>8264</v>
      </c>
      <c r="I62" s="78">
        <v>0</v>
      </c>
      <c r="J62" s="48">
        <v>0</v>
      </c>
      <c r="K62" s="85">
        <f t="shared" si="16"/>
        <v>0</v>
      </c>
    </row>
    <row r="63" spans="2:11" x14ac:dyDescent="0.3">
      <c r="B63" s="7"/>
      <c r="C63" s="23"/>
      <c r="D63" s="7"/>
      <c r="E63" s="7">
        <v>3237</v>
      </c>
      <c r="F63" s="7" t="s">
        <v>85</v>
      </c>
      <c r="G63" s="75">
        <v>0</v>
      </c>
      <c r="H63" s="75">
        <v>13864</v>
      </c>
      <c r="I63" s="78">
        <v>2972.44</v>
      </c>
      <c r="J63" s="48">
        <v>0</v>
      </c>
      <c r="K63" s="85">
        <f t="shared" si="16"/>
        <v>21.4399884593191</v>
      </c>
    </row>
    <row r="64" spans="2:11" x14ac:dyDescent="0.3">
      <c r="B64" s="7"/>
      <c r="C64" s="23"/>
      <c r="D64" s="7"/>
      <c r="E64" s="7">
        <v>3238</v>
      </c>
      <c r="F64" s="7" t="s">
        <v>86</v>
      </c>
      <c r="G64" s="75">
        <v>194</v>
      </c>
      <c r="H64" s="75">
        <v>500</v>
      </c>
      <c r="I64" s="78">
        <v>75.03</v>
      </c>
      <c r="J64" s="48">
        <f t="shared" si="15"/>
        <v>38.675257731958759</v>
      </c>
      <c r="K64" s="85">
        <f t="shared" si="16"/>
        <v>15.006</v>
      </c>
    </row>
    <row r="65" spans="2:11" x14ac:dyDescent="0.3">
      <c r="B65" s="8"/>
      <c r="C65" s="30"/>
      <c r="D65" s="8">
        <v>329</v>
      </c>
      <c r="E65" s="8"/>
      <c r="F65" s="8" t="s">
        <v>87</v>
      </c>
      <c r="G65" s="76">
        <f>SUM(G66:G70)</f>
        <v>3323</v>
      </c>
      <c r="H65" s="76">
        <f t="shared" ref="H65:I65" si="26">SUM(H66:H70)</f>
        <v>17679</v>
      </c>
      <c r="I65" s="76">
        <f t="shared" si="26"/>
        <v>3110.37</v>
      </c>
      <c r="J65" s="48">
        <f t="shared" si="15"/>
        <v>93.601263918146245</v>
      </c>
      <c r="K65" s="85">
        <f t="shared" si="16"/>
        <v>17.593585610045817</v>
      </c>
    </row>
    <row r="66" spans="2:11" x14ac:dyDescent="0.3">
      <c r="B66" s="7"/>
      <c r="C66" s="23"/>
      <c r="D66" s="7"/>
      <c r="E66" s="7">
        <v>3292</v>
      </c>
      <c r="F66" s="7" t="s">
        <v>88</v>
      </c>
      <c r="G66" s="75">
        <v>3250</v>
      </c>
      <c r="H66" s="75">
        <v>15820</v>
      </c>
      <c r="I66" s="78">
        <v>2751.37</v>
      </c>
      <c r="J66" s="48">
        <f t="shared" si="15"/>
        <v>84.657538461538465</v>
      </c>
      <c r="K66" s="85">
        <f t="shared" si="16"/>
        <v>17.391719342604297</v>
      </c>
    </row>
    <row r="67" spans="2:11" x14ac:dyDescent="0.3">
      <c r="B67" s="7"/>
      <c r="C67" s="23"/>
      <c r="D67" s="7"/>
      <c r="E67" s="7">
        <v>3293</v>
      </c>
      <c r="F67" s="7" t="s">
        <v>89</v>
      </c>
      <c r="G67" s="75">
        <v>0</v>
      </c>
      <c r="H67" s="75">
        <v>1195</v>
      </c>
      <c r="I67" s="78">
        <v>229.6</v>
      </c>
      <c r="J67" s="48">
        <v>0</v>
      </c>
      <c r="K67" s="85">
        <f t="shared" si="16"/>
        <v>19.21338912133891</v>
      </c>
    </row>
    <row r="68" spans="2:11" x14ac:dyDescent="0.3">
      <c r="B68" s="7"/>
      <c r="C68" s="23"/>
      <c r="D68" s="7"/>
      <c r="E68" s="7">
        <v>3294</v>
      </c>
      <c r="F68" s="7" t="s">
        <v>90</v>
      </c>
      <c r="G68" s="75">
        <v>0</v>
      </c>
      <c r="H68" s="75">
        <v>133</v>
      </c>
      <c r="I68" s="78">
        <v>0</v>
      </c>
      <c r="J68" s="48">
        <v>0</v>
      </c>
      <c r="K68" s="85">
        <f t="shared" si="16"/>
        <v>0</v>
      </c>
    </row>
    <row r="69" spans="2:11" x14ac:dyDescent="0.3">
      <c r="B69" s="7"/>
      <c r="C69" s="23"/>
      <c r="D69" s="7"/>
      <c r="E69" s="7">
        <v>3295</v>
      </c>
      <c r="F69" s="7" t="s">
        <v>91</v>
      </c>
      <c r="G69" s="75">
        <v>0</v>
      </c>
      <c r="H69" s="75">
        <v>133</v>
      </c>
      <c r="I69" s="78">
        <v>0</v>
      </c>
      <c r="J69" s="48">
        <v>0</v>
      </c>
      <c r="K69" s="85">
        <f t="shared" si="16"/>
        <v>0</v>
      </c>
    </row>
    <row r="70" spans="2:11" x14ac:dyDescent="0.3">
      <c r="B70" s="7"/>
      <c r="C70" s="23"/>
      <c r="D70" s="7"/>
      <c r="E70" s="7">
        <v>3299</v>
      </c>
      <c r="F70" s="7" t="s">
        <v>87</v>
      </c>
      <c r="G70" s="75">
        <v>73</v>
      </c>
      <c r="H70" s="75">
        <v>398</v>
      </c>
      <c r="I70" s="78">
        <v>129.4</v>
      </c>
      <c r="J70" s="48">
        <f t="shared" si="15"/>
        <v>177.26027397260276</v>
      </c>
      <c r="K70" s="85">
        <f t="shared" si="16"/>
        <v>32.51256281407035</v>
      </c>
    </row>
    <row r="71" spans="2:11" x14ac:dyDescent="0.3">
      <c r="B71" s="7"/>
      <c r="C71" s="7">
        <v>34</v>
      </c>
      <c r="D71" s="7"/>
      <c r="E71" s="7"/>
      <c r="F71" s="7" t="s">
        <v>92</v>
      </c>
      <c r="G71" s="73">
        <f>SUM(G72,G74)</f>
        <v>2877</v>
      </c>
      <c r="H71" s="73">
        <f t="shared" ref="H71:I71" si="27">SUM(H72,H74)</f>
        <v>3365</v>
      </c>
      <c r="I71" s="73">
        <f t="shared" si="27"/>
        <v>1749.51</v>
      </c>
      <c r="J71" s="47">
        <f t="shared" si="15"/>
        <v>60.810218978102192</v>
      </c>
      <c r="K71" s="84">
        <f t="shared" si="16"/>
        <v>51.991381872213971</v>
      </c>
    </row>
    <row r="72" spans="2:11" x14ac:dyDescent="0.3">
      <c r="B72" s="8"/>
      <c r="C72" s="30"/>
      <c r="D72" s="8">
        <v>342</v>
      </c>
      <c r="E72" s="8"/>
      <c r="F72" s="8" t="s">
        <v>93</v>
      </c>
      <c r="G72" s="76">
        <f>SUM(G73)</f>
        <v>2550</v>
      </c>
      <c r="H72" s="76">
        <f t="shared" ref="H72:I72" si="28">SUM(H73)</f>
        <v>2215</v>
      </c>
      <c r="I72" s="76">
        <f t="shared" si="28"/>
        <v>1402.09</v>
      </c>
      <c r="J72" s="48">
        <f t="shared" si="15"/>
        <v>54.983921568627444</v>
      </c>
      <c r="K72" s="85">
        <f t="shared" si="16"/>
        <v>63.299774266365681</v>
      </c>
    </row>
    <row r="73" spans="2:11" ht="26.4" x14ac:dyDescent="0.3">
      <c r="B73" s="7"/>
      <c r="C73" s="23"/>
      <c r="D73" s="7"/>
      <c r="E73" s="7">
        <v>3427</v>
      </c>
      <c r="F73" s="28" t="s">
        <v>94</v>
      </c>
      <c r="G73" s="75">
        <v>2550</v>
      </c>
      <c r="H73" s="75">
        <v>2215</v>
      </c>
      <c r="I73" s="78">
        <v>1402.09</v>
      </c>
      <c r="J73" s="48">
        <f t="shared" si="15"/>
        <v>54.983921568627444</v>
      </c>
      <c r="K73" s="85">
        <f t="shared" si="16"/>
        <v>63.299774266365681</v>
      </c>
    </row>
    <row r="74" spans="2:11" x14ac:dyDescent="0.3">
      <c r="B74" s="8"/>
      <c r="C74" s="30"/>
      <c r="D74" s="8">
        <v>343</v>
      </c>
      <c r="E74" s="8"/>
      <c r="F74" s="8" t="s">
        <v>95</v>
      </c>
      <c r="G74" s="76">
        <f>SUM(G75)</f>
        <v>327</v>
      </c>
      <c r="H74" s="76">
        <f t="shared" ref="H74:I74" si="29">SUM(H75)</f>
        <v>1150</v>
      </c>
      <c r="I74" s="76">
        <f t="shared" si="29"/>
        <v>347.42</v>
      </c>
      <c r="J74" s="48">
        <f t="shared" si="15"/>
        <v>106.24464831804281</v>
      </c>
      <c r="K74" s="85">
        <f t="shared" si="16"/>
        <v>30.210434782608697</v>
      </c>
    </row>
    <row r="75" spans="2:11" x14ac:dyDescent="0.3">
      <c r="B75" s="7"/>
      <c r="C75" s="23"/>
      <c r="D75" s="7"/>
      <c r="E75" s="7">
        <v>3431</v>
      </c>
      <c r="F75" s="7" t="s">
        <v>96</v>
      </c>
      <c r="G75" s="75">
        <v>327</v>
      </c>
      <c r="H75" s="75">
        <v>1150</v>
      </c>
      <c r="I75" s="78">
        <v>347.42</v>
      </c>
      <c r="J75" s="48">
        <f t="shared" si="15"/>
        <v>106.24464831804281</v>
      </c>
      <c r="K75" s="85">
        <f t="shared" si="16"/>
        <v>30.210434782608697</v>
      </c>
    </row>
    <row r="76" spans="2:11" x14ac:dyDescent="0.3">
      <c r="B76" s="7"/>
      <c r="C76" s="7"/>
      <c r="D76" s="8"/>
      <c r="E76" s="8"/>
      <c r="F76" s="7"/>
      <c r="G76" s="75"/>
      <c r="H76" s="75"/>
      <c r="I76" s="78"/>
      <c r="J76" s="48"/>
      <c r="K76" s="85"/>
    </row>
    <row r="77" spans="2:11" x14ac:dyDescent="0.3">
      <c r="B77" s="51">
        <v>4</v>
      </c>
      <c r="C77" s="51"/>
      <c r="D77" s="51"/>
      <c r="E77" s="51"/>
      <c r="F77" s="52" t="s">
        <v>5</v>
      </c>
      <c r="G77" s="73">
        <f>SUM(G78)</f>
        <v>89839</v>
      </c>
      <c r="H77" s="73">
        <f t="shared" ref="H77:I77" si="30">SUM(H78)</f>
        <v>125110</v>
      </c>
      <c r="I77" s="73">
        <f t="shared" si="30"/>
        <v>4842.34</v>
      </c>
      <c r="J77" s="47">
        <f t="shared" si="15"/>
        <v>5.3900199245316625</v>
      </c>
      <c r="K77" s="84">
        <f t="shared" si="16"/>
        <v>3.8704659899288627</v>
      </c>
    </row>
    <row r="78" spans="2:11" x14ac:dyDescent="0.3">
      <c r="B78" s="10"/>
      <c r="C78" s="10">
        <v>42</v>
      </c>
      <c r="D78" s="10"/>
      <c r="E78" s="10"/>
      <c r="F78" s="22" t="s">
        <v>64</v>
      </c>
      <c r="G78" s="73">
        <f>SUM(G79,G84)</f>
        <v>89839</v>
      </c>
      <c r="H78" s="73">
        <f>SUM(H79,H84)</f>
        <v>125110</v>
      </c>
      <c r="I78" s="73">
        <f>SUM(I79,I84)</f>
        <v>4842.34</v>
      </c>
      <c r="J78" s="47">
        <f t="shared" si="15"/>
        <v>5.3900199245316625</v>
      </c>
      <c r="K78" s="84">
        <f t="shared" si="16"/>
        <v>3.8704659899288627</v>
      </c>
    </row>
    <row r="79" spans="2:11" x14ac:dyDescent="0.3">
      <c r="B79" s="46"/>
      <c r="C79" s="46"/>
      <c r="D79" s="8">
        <v>422</v>
      </c>
      <c r="E79" s="8"/>
      <c r="F79" s="8" t="s">
        <v>97</v>
      </c>
      <c r="G79" s="76">
        <f>SUM(G80:G83)</f>
        <v>89839</v>
      </c>
      <c r="H79" s="76">
        <f t="shared" ref="H79:I79" si="31">SUM(H80:H83)</f>
        <v>68638</v>
      </c>
      <c r="I79" s="76">
        <f t="shared" si="31"/>
        <v>4842.34</v>
      </c>
      <c r="J79" s="48">
        <f t="shared" si="15"/>
        <v>5.3900199245316625</v>
      </c>
      <c r="K79" s="85">
        <f t="shared" si="16"/>
        <v>7.0548967044494297</v>
      </c>
    </row>
    <row r="80" spans="2:11" x14ac:dyDescent="0.3">
      <c r="B80" s="10"/>
      <c r="C80" s="10"/>
      <c r="D80" s="7"/>
      <c r="E80" s="7">
        <v>4221</v>
      </c>
      <c r="F80" s="7" t="s">
        <v>98</v>
      </c>
      <c r="G80" s="75">
        <v>691</v>
      </c>
      <c r="H80" s="75">
        <v>9646</v>
      </c>
      <c r="I80" s="78">
        <v>1010.34</v>
      </c>
      <c r="J80" s="48">
        <f t="shared" si="15"/>
        <v>146.21418234442837</v>
      </c>
      <c r="K80" s="85">
        <f t="shared" si="16"/>
        <v>10.474186191167325</v>
      </c>
    </row>
    <row r="81" spans="2:11" x14ac:dyDescent="0.3">
      <c r="B81" s="10"/>
      <c r="C81" s="10"/>
      <c r="D81" s="7"/>
      <c r="E81" s="7">
        <v>4222</v>
      </c>
      <c r="F81" s="7" t="s">
        <v>99</v>
      </c>
      <c r="G81" s="75">
        <v>0</v>
      </c>
      <c r="H81" s="75">
        <v>13849</v>
      </c>
      <c r="I81" s="78">
        <v>796</v>
      </c>
      <c r="J81" s="48">
        <v>0</v>
      </c>
      <c r="K81" s="85">
        <f t="shared" si="16"/>
        <v>5.7477074156978842</v>
      </c>
    </row>
    <row r="82" spans="2:11" x14ac:dyDescent="0.3">
      <c r="B82" s="10"/>
      <c r="C82" s="10"/>
      <c r="D82" s="7"/>
      <c r="E82" s="7">
        <v>4223</v>
      </c>
      <c r="F82" s="7" t="s">
        <v>100</v>
      </c>
      <c r="G82" s="75">
        <v>89148</v>
      </c>
      <c r="H82" s="75">
        <v>42489</v>
      </c>
      <c r="I82" s="78">
        <v>3036</v>
      </c>
      <c r="J82" s="48">
        <f t="shared" si="15"/>
        <v>3.4055727554179565</v>
      </c>
      <c r="K82" s="85">
        <f t="shared" si="16"/>
        <v>7.1453788039257216</v>
      </c>
    </row>
    <row r="83" spans="2:11" x14ac:dyDescent="0.3">
      <c r="B83" s="10"/>
      <c r="C83" s="10"/>
      <c r="D83" s="7"/>
      <c r="E83" s="7">
        <v>4226</v>
      </c>
      <c r="F83" s="7" t="s">
        <v>101</v>
      </c>
      <c r="G83" s="75">
        <v>0</v>
      </c>
      <c r="H83" s="75">
        <v>2654</v>
      </c>
      <c r="I83" s="78">
        <v>0</v>
      </c>
      <c r="J83" s="48">
        <v>0</v>
      </c>
      <c r="K83" s="85">
        <f t="shared" si="16"/>
        <v>0</v>
      </c>
    </row>
    <row r="84" spans="2:11" x14ac:dyDescent="0.3">
      <c r="B84" s="10"/>
      <c r="C84" s="10"/>
      <c r="D84" s="7">
        <v>423</v>
      </c>
      <c r="E84" s="7"/>
      <c r="F84" s="7" t="s">
        <v>156</v>
      </c>
      <c r="G84" s="75">
        <f>SUM(G85)</f>
        <v>0</v>
      </c>
      <c r="H84" s="75">
        <f>SUM(H85)</f>
        <v>56472</v>
      </c>
      <c r="I84" s="75">
        <f>SUM(I85)</f>
        <v>0</v>
      </c>
      <c r="J84" s="48">
        <v>0</v>
      </c>
      <c r="K84" s="85">
        <f t="shared" si="16"/>
        <v>0</v>
      </c>
    </row>
    <row r="85" spans="2:11" x14ac:dyDescent="0.3">
      <c r="B85" s="10"/>
      <c r="C85" s="10"/>
      <c r="D85" s="7"/>
      <c r="E85" s="7">
        <v>4231</v>
      </c>
      <c r="F85" s="7" t="s">
        <v>157</v>
      </c>
      <c r="G85" s="75">
        <v>0</v>
      </c>
      <c r="H85" s="75">
        <v>56472</v>
      </c>
      <c r="I85" s="78">
        <v>0</v>
      </c>
      <c r="J85" s="48">
        <v>0</v>
      </c>
      <c r="K85" s="85">
        <f t="shared" si="16"/>
        <v>0</v>
      </c>
    </row>
  </sheetData>
  <mergeCells count="7">
    <mergeCell ref="B8:F8"/>
    <mergeCell ref="B9:F9"/>
    <mergeCell ref="B34:F34"/>
    <mergeCell ref="B35:F35"/>
    <mergeCell ref="B2:K2"/>
    <mergeCell ref="B4:K4"/>
    <mergeCell ref="B6:K6"/>
  </mergeCells>
  <pageMargins left="0.25" right="0.25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workbookViewId="0">
      <selection activeCell="D8" sqref="D8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2:7" ht="17.399999999999999" x14ac:dyDescent="0.3">
      <c r="B1" s="2"/>
      <c r="C1" s="2"/>
      <c r="D1" s="2"/>
      <c r="E1" s="3"/>
      <c r="F1" s="3"/>
      <c r="G1" s="3"/>
    </row>
    <row r="2" spans="2:7" ht="15.75" customHeight="1" x14ac:dyDescent="0.3">
      <c r="B2" s="121" t="s">
        <v>29</v>
      </c>
      <c r="C2" s="121"/>
      <c r="D2" s="121"/>
      <c r="E2" s="121"/>
      <c r="F2" s="121"/>
      <c r="G2" s="121"/>
    </row>
    <row r="3" spans="2:7" ht="17.399999999999999" x14ac:dyDescent="0.3">
      <c r="B3" s="2"/>
      <c r="C3" s="2"/>
      <c r="D3" s="2"/>
      <c r="E3" s="3"/>
      <c r="F3" s="3"/>
      <c r="G3" s="3"/>
    </row>
    <row r="4" spans="2:7" ht="26.4" x14ac:dyDescent="0.3">
      <c r="B4" s="36" t="s">
        <v>6</v>
      </c>
      <c r="C4" s="36" t="s">
        <v>149</v>
      </c>
      <c r="D4" s="36" t="s">
        <v>148</v>
      </c>
      <c r="E4" s="36" t="s">
        <v>147</v>
      </c>
      <c r="F4" s="36" t="s">
        <v>15</v>
      </c>
      <c r="G4" s="36" t="s">
        <v>15</v>
      </c>
    </row>
    <row r="5" spans="2:7" x14ac:dyDescent="0.3">
      <c r="B5" s="36">
        <v>1</v>
      </c>
      <c r="C5" s="36">
        <v>2</v>
      </c>
      <c r="D5" s="36">
        <v>3</v>
      </c>
      <c r="E5" s="36">
        <v>4</v>
      </c>
      <c r="F5" s="36" t="s">
        <v>154</v>
      </c>
      <c r="G5" s="36" t="s">
        <v>155</v>
      </c>
    </row>
    <row r="6" spans="2:7" ht="27.6" x14ac:dyDescent="0.3">
      <c r="B6" s="50" t="s">
        <v>158</v>
      </c>
      <c r="C6" s="74">
        <f>SUM(C7,C9,C12,C15,C17)</f>
        <v>496526</v>
      </c>
      <c r="D6" s="74">
        <f t="shared" ref="D6:E6" si="0">SUM(D7,D9,D12,D15,D17)</f>
        <v>1147202</v>
      </c>
      <c r="E6" s="74">
        <f t="shared" si="0"/>
        <v>609241.25</v>
      </c>
      <c r="F6" s="47">
        <f>ABS((E6/C6)*100)</f>
        <v>122.70077498459295</v>
      </c>
      <c r="G6" s="47">
        <f>ABS((E6/D6)*100)</f>
        <v>53.106710936696409</v>
      </c>
    </row>
    <row r="7" spans="2:7" x14ac:dyDescent="0.3">
      <c r="B7" s="6" t="s">
        <v>27</v>
      </c>
      <c r="C7" s="74">
        <f>SUM(C8)</f>
        <v>320477</v>
      </c>
      <c r="D7" s="74">
        <f t="shared" ref="D7:E7" si="1">SUM(D8)</f>
        <v>928975</v>
      </c>
      <c r="E7" s="74">
        <f t="shared" si="1"/>
        <v>426768.38</v>
      </c>
      <c r="F7" s="47">
        <f t="shared" ref="F7:F26" si="2">ABS((E7/C7)*100)</f>
        <v>133.16661726114512</v>
      </c>
      <c r="G7" s="47">
        <f t="shared" ref="G7:G31" si="3">ABS((E7/D7)*100)</f>
        <v>45.939705589493798</v>
      </c>
    </row>
    <row r="8" spans="2:7" x14ac:dyDescent="0.3">
      <c r="B8" s="56" t="s">
        <v>26</v>
      </c>
      <c r="C8" s="78">
        <v>320477</v>
      </c>
      <c r="D8" s="75">
        <v>928975</v>
      </c>
      <c r="E8" s="78">
        <v>426768.38</v>
      </c>
      <c r="F8" s="48">
        <f t="shared" si="2"/>
        <v>133.16661726114512</v>
      </c>
      <c r="G8" s="48">
        <f t="shared" si="3"/>
        <v>45.939705589493798</v>
      </c>
    </row>
    <row r="9" spans="2:7" x14ac:dyDescent="0.3">
      <c r="B9" s="6" t="s">
        <v>110</v>
      </c>
      <c r="C9" s="74">
        <f>SUM(C10:C11)</f>
        <v>106750</v>
      </c>
      <c r="D9" s="74">
        <f t="shared" ref="D9:E9" si="4">SUM(D10:D11)</f>
        <v>115000</v>
      </c>
      <c r="E9" s="74">
        <f t="shared" si="4"/>
        <v>88621.4</v>
      </c>
      <c r="F9" s="47">
        <f t="shared" si="2"/>
        <v>83.017704918032791</v>
      </c>
      <c r="G9" s="47">
        <f t="shared" si="3"/>
        <v>77.062086956521739</v>
      </c>
    </row>
    <row r="10" spans="2:7" x14ac:dyDescent="0.3">
      <c r="B10" s="55" t="s">
        <v>116</v>
      </c>
      <c r="C10" s="78">
        <v>82758</v>
      </c>
      <c r="D10" s="75">
        <v>0</v>
      </c>
      <c r="E10" s="78">
        <v>0</v>
      </c>
      <c r="F10" s="48">
        <f t="shared" si="2"/>
        <v>0</v>
      </c>
      <c r="G10" s="48">
        <v>0</v>
      </c>
    </row>
    <row r="11" spans="2:7" ht="26.4" x14ac:dyDescent="0.3">
      <c r="B11" s="55" t="s">
        <v>117</v>
      </c>
      <c r="C11" s="78">
        <v>23992</v>
      </c>
      <c r="D11" s="75">
        <v>115000</v>
      </c>
      <c r="E11" s="78">
        <v>88621.4</v>
      </c>
      <c r="F11" s="48">
        <f t="shared" si="2"/>
        <v>369.37895965321775</v>
      </c>
      <c r="G11" s="48">
        <f t="shared" si="3"/>
        <v>77.062086956521739</v>
      </c>
    </row>
    <row r="12" spans="2:7" x14ac:dyDescent="0.3">
      <c r="B12" s="6" t="s">
        <v>25</v>
      </c>
      <c r="C12" s="74">
        <f>SUM(C13:C14)</f>
        <v>4269</v>
      </c>
      <c r="D12" s="74">
        <f t="shared" ref="D12:E12" si="5">SUM(D13:D14)</f>
        <v>16000</v>
      </c>
      <c r="E12" s="74">
        <f t="shared" si="5"/>
        <v>10379.26</v>
      </c>
      <c r="F12" s="47">
        <f t="shared" si="2"/>
        <v>243.1309440149918</v>
      </c>
      <c r="G12" s="47">
        <f t="shared" si="3"/>
        <v>64.870374999999996</v>
      </c>
    </row>
    <row r="13" spans="2:7" x14ac:dyDescent="0.3">
      <c r="B13" s="55" t="s">
        <v>24</v>
      </c>
      <c r="C13" s="78">
        <v>4269</v>
      </c>
      <c r="D13" s="75">
        <v>15987</v>
      </c>
      <c r="E13" s="78">
        <v>10378.89</v>
      </c>
      <c r="F13" s="48">
        <f t="shared" si="2"/>
        <v>243.12227687983133</v>
      </c>
      <c r="G13" s="47">
        <f t="shared" si="3"/>
        <v>64.920810658660159</v>
      </c>
    </row>
    <row r="14" spans="2:7" x14ac:dyDescent="0.3">
      <c r="B14" s="46" t="s">
        <v>111</v>
      </c>
      <c r="C14" s="78">
        <v>0</v>
      </c>
      <c r="D14" s="75">
        <v>13</v>
      </c>
      <c r="E14" s="78">
        <v>0.37</v>
      </c>
      <c r="F14" s="48">
        <v>0</v>
      </c>
      <c r="G14" s="47">
        <f t="shared" si="3"/>
        <v>2.8461538461538463</v>
      </c>
    </row>
    <row r="15" spans="2:7" x14ac:dyDescent="0.3">
      <c r="B15" s="57" t="s">
        <v>112</v>
      </c>
      <c r="C15" s="74">
        <f>SUM(C16)</f>
        <v>0</v>
      </c>
      <c r="D15" s="74">
        <f t="shared" ref="D15:E15" si="6">SUM(D16)</f>
        <v>3755</v>
      </c>
      <c r="E15" s="74">
        <f t="shared" si="6"/>
        <v>0</v>
      </c>
      <c r="F15" s="47">
        <v>0</v>
      </c>
      <c r="G15" s="47">
        <f t="shared" si="3"/>
        <v>0</v>
      </c>
    </row>
    <row r="16" spans="2:7" x14ac:dyDescent="0.3">
      <c r="B16" s="55" t="s">
        <v>113</v>
      </c>
      <c r="C16" s="78">
        <v>0</v>
      </c>
      <c r="D16" s="75">
        <v>3755</v>
      </c>
      <c r="E16" s="78">
        <v>0</v>
      </c>
      <c r="F16" s="48">
        <v>0</v>
      </c>
      <c r="G16" s="48">
        <f t="shared" si="3"/>
        <v>0</v>
      </c>
    </row>
    <row r="17" spans="2:7" x14ac:dyDescent="0.3">
      <c r="B17" s="57" t="s">
        <v>114</v>
      </c>
      <c r="C17" s="74">
        <f>SUM(C18)</f>
        <v>65030</v>
      </c>
      <c r="D17" s="74">
        <f t="shared" ref="D17:E17" si="7">SUM(D18)</f>
        <v>83472</v>
      </c>
      <c r="E17" s="74">
        <f t="shared" si="7"/>
        <v>83472.209999999992</v>
      </c>
      <c r="F17" s="47">
        <f t="shared" si="2"/>
        <v>128.35954174996152</v>
      </c>
      <c r="G17" s="47">
        <f t="shared" si="3"/>
        <v>100.00025158136859</v>
      </c>
    </row>
    <row r="18" spans="2:7" ht="15.75" customHeight="1" x14ac:dyDescent="0.3">
      <c r="B18" s="58" t="s">
        <v>115</v>
      </c>
      <c r="C18" s="78">
        <v>65030</v>
      </c>
      <c r="D18" s="75">
        <v>83472</v>
      </c>
      <c r="E18" s="78">
        <v>83472.209999999992</v>
      </c>
      <c r="F18" s="48">
        <f t="shared" si="2"/>
        <v>128.35954174996152</v>
      </c>
      <c r="G18" s="48">
        <f t="shared" si="3"/>
        <v>100.00025158136859</v>
      </c>
    </row>
    <row r="19" spans="2:7" ht="15.75" customHeight="1" x14ac:dyDescent="0.3">
      <c r="B19" s="50" t="s">
        <v>159</v>
      </c>
      <c r="C19" s="74">
        <f>SUM(C20,C22,C25,C28,C30)</f>
        <v>403896</v>
      </c>
      <c r="D19" s="74">
        <f t="shared" ref="D19:E19" si="8">SUM(D20,D22,D25,D28,D30)</f>
        <v>1080972</v>
      </c>
      <c r="E19" s="74">
        <f t="shared" si="8"/>
        <v>419242.74000000005</v>
      </c>
      <c r="F19" s="47">
        <f t="shared" si="2"/>
        <v>103.79967615425754</v>
      </c>
      <c r="G19" s="47">
        <f t="shared" si="3"/>
        <v>38.783866742154288</v>
      </c>
    </row>
    <row r="20" spans="2:7" x14ac:dyDescent="0.3">
      <c r="B20" s="6" t="s">
        <v>27</v>
      </c>
      <c r="C20" s="74">
        <f>SUM(C21)</f>
        <v>309029</v>
      </c>
      <c r="D20" s="74">
        <f t="shared" ref="D20:E20" si="9">SUM(D21)</f>
        <v>862745</v>
      </c>
      <c r="E20" s="74">
        <f t="shared" si="9"/>
        <v>413724.95</v>
      </c>
      <c r="F20" s="47">
        <f t="shared" si="2"/>
        <v>133.87900488303688</v>
      </c>
      <c r="G20" s="47">
        <f t="shared" si="3"/>
        <v>47.954488290282761</v>
      </c>
    </row>
    <row r="21" spans="2:7" x14ac:dyDescent="0.3">
      <c r="B21" s="56" t="s">
        <v>26</v>
      </c>
      <c r="C21" s="78">
        <v>309029</v>
      </c>
      <c r="D21" s="75">
        <v>862745</v>
      </c>
      <c r="E21" s="78">
        <v>413724.95</v>
      </c>
      <c r="F21" s="48">
        <f t="shared" si="2"/>
        <v>133.87900488303688</v>
      </c>
      <c r="G21" s="48">
        <f t="shared" si="3"/>
        <v>47.954488290282761</v>
      </c>
    </row>
    <row r="22" spans="2:7" x14ac:dyDescent="0.3">
      <c r="B22" s="6" t="s">
        <v>110</v>
      </c>
      <c r="C22" s="74">
        <f>SUM(C23:C24)</f>
        <v>93822</v>
      </c>
      <c r="D22" s="74">
        <f t="shared" ref="D22:E22" si="10">SUM(D23:D24)</f>
        <v>115000</v>
      </c>
      <c r="E22" s="74">
        <f t="shared" si="10"/>
        <v>5171.45</v>
      </c>
      <c r="F22" s="47">
        <f t="shared" si="2"/>
        <v>5.5119801325915025</v>
      </c>
      <c r="G22" s="47">
        <f t="shared" si="3"/>
        <v>4.4969130434782612</v>
      </c>
    </row>
    <row r="23" spans="2:7" x14ac:dyDescent="0.3">
      <c r="B23" s="55" t="s">
        <v>116</v>
      </c>
      <c r="C23" s="78">
        <v>82758</v>
      </c>
      <c r="D23" s="75">
        <v>0</v>
      </c>
      <c r="E23" s="78">
        <v>0</v>
      </c>
      <c r="F23" s="48">
        <f t="shared" si="2"/>
        <v>0</v>
      </c>
      <c r="G23" s="48">
        <v>0</v>
      </c>
    </row>
    <row r="24" spans="2:7" ht="26.4" x14ac:dyDescent="0.3">
      <c r="B24" s="55" t="s">
        <v>117</v>
      </c>
      <c r="C24" s="78">
        <v>11064</v>
      </c>
      <c r="D24" s="75">
        <v>115000</v>
      </c>
      <c r="E24" s="78">
        <v>5171.45</v>
      </c>
      <c r="F24" s="48">
        <f t="shared" si="2"/>
        <v>46.741232827187275</v>
      </c>
      <c r="G24" s="48">
        <f t="shared" si="3"/>
        <v>4.4969130434782612</v>
      </c>
    </row>
    <row r="25" spans="2:7" x14ac:dyDescent="0.3">
      <c r="B25" s="6" t="s">
        <v>25</v>
      </c>
      <c r="C25" s="74">
        <f>SUM(C26:C27)</f>
        <v>1045</v>
      </c>
      <c r="D25" s="74">
        <f t="shared" ref="D25:E25" si="11">SUM(D26:D27)</f>
        <v>16000</v>
      </c>
      <c r="E25" s="74">
        <f t="shared" si="11"/>
        <v>346.34</v>
      </c>
      <c r="F25" s="47">
        <f t="shared" si="2"/>
        <v>33.14258373205741</v>
      </c>
      <c r="G25" s="47">
        <f t="shared" si="3"/>
        <v>2.164625</v>
      </c>
    </row>
    <row r="26" spans="2:7" x14ac:dyDescent="0.3">
      <c r="B26" s="55" t="s">
        <v>24</v>
      </c>
      <c r="C26" s="78">
        <v>1045</v>
      </c>
      <c r="D26" s="75">
        <v>15987</v>
      </c>
      <c r="E26" s="78">
        <v>346.34</v>
      </c>
      <c r="F26" s="48">
        <f t="shared" si="2"/>
        <v>33.14258373205741</v>
      </c>
      <c r="G26" s="48">
        <f t="shared" si="3"/>
        <v>2.1663851879652216</v>
      </c>
    </row>
    <row r="27" spans="2:7" x14ac:dyDescent="0.3">
      <c r="B27" s="46" t="s">
        <v>111</v>
      </c>
      <c r="C27" s="78">
        <v>0</v>
      </c>
      <c r="D27" s="75">
        <v>13</v>
      </c>
      <c r="E27" s="78">
        <v>0</v>
      </c>
      <c r="F27" s="48">
        <v>0</v>
      </c>
      <c r="G27" s="48">
        <f t="shared" si="3"/>
        <v>0</v>
      </c>
    </row>
    <row r="28" spans="2:7" x14ac:dyDescent="0.3">
      <c r="B28" s="57" t="s">
        <v>112</v>
      </c>
      <c r="C28" s="74">
        <f>SUM(C29)</f>
        <v>0</v>
      </c>
      <c r="D28" s="74">
        <f t="shared" ref="D28:E28" si="12">SUM(D29)</f>
        <v>3755</v>
      </c>
      <c r="E28" s="74">
        <f t="shared" si="12"/>
        <v>0</v>
      </c>
      <c r="F28" s="47">
        <v>0</v>
      </c>
      <c r="G28" s="47">
        <f t="shared" si="3"/>
        <v>0</v>
      </c>
    </row>
    <row r="29" spans="2:7" x14ac:dyDescent="0.3">
      <c r="B29" s="55" t="s">
        <v>113</v>
      </c>
      <c r="C29" s="78">
        <v>0</v>
      </c>
      <c r="D29" s="75">
        <v>3755</v>
      </c>
      <c r="E29" s="78">
        <v>0</v>
      </c>
      <c r="F29" s="48">
        <v>0</v>
      </c>
      <c r="G29" s="48">
        <f t="shared" si="3"/>
        <v>0</v>
      </c>
    </row>
    <row r="30" spans="2:7" x14ac:dyDescent="0.3">
      <c r="B30" s="57" t="s">
        <v>114</v>
      </c>
      <c r="C30" s="74">
        <f>SUM(C31)</f>
        <v>0</v>
      </c>
      <c r="D30" s="74">
        <f t="shared" ref="D30:E30" si="13">SUM(D31)</f>
        <v>83472</v>
      </c>
      <c r="E30" s="74">
        <f t="shared" si="13"/>
        <v>0</v>
      </c>
      <c r="F30" s="47">
        <v>0</v>
      </c>
      <c r="G30" s="47">
        <f t="shared" si="3"/>
        <v>0</v>
      </c>
    </row>
    <row r="31" spans="2:7" x14ac:dyDescent="0.3">
      <c r="B31" s="58" t="s">
        <v>115</v>
      </c>
      <c r="C31" s="78">
        <v>0</v>
      </c>
      <c r="D31" s="75">
        <v>83472</v>
      </c>
      <c r="E31" s="78">
        <v>0</v>
      </c>
      <c r="F31" s="48">
        <v>0</v>
      </c>
      <c r="G31" s="48">
        <f t="shared" si="3"/>
        <v>0</v>
      </c>
    </row>
  </sheetData>
  <mergeCells count="1">
    <mergeCell ref="B2:G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"/>
  <sheetViews>
    <sheetView workbookViewId="0">
      <selection activeCell="F6" sqref="F6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2:7" ht="17.399999999999999" x14ac:dyDescent="0.3">
      <c r="B1" s="2"/>
      <c r="C1" s="2"/>
      <c r="D1" s="2"/>
      <c r="E1" s="3"/>
      <c r="F1" s="3"/>
      <c r="G1" s="3"/>
    </row>
    <row r="2" spans="2:7" ht="15.75" customHeight="1" x14ac:dyDescent="0.3">
      <c r="B2" s="121" t="s">
        <v>34</v>
      </c>
      <c r="C2" s="121"/>
      <c r="D2" s="121"/>
      <c r="E2" s="121"/>
      <c r="F2" s="121"/>
      <c r="G2" s="121"/>
    </row>
    <row r="3" spans="2:7" ht="17.399999999999999" x14ac:dyDescent="0.3">
      <c r="B3" s="2"/>
      <c r="C3" s="2"/>
      <c r="D3" s="2"/>
      <c r="E3" s="3"/>
      <c r="F3" s="3"/>
      <c r="G3" s="3"/>
    </row>
    <row r="4" spans="2:7" ht="26.4" x14ac:dyDescent="0.3">
      <c r="B4" s="36" t="s">
        <v>6</v>
      </c>
      <c r="C4" s="36" t="s">
        <v>149</v>
      </c>
      <c r="D4" s="36" t="s">
        <v>148</v>
      </c>
      <c r="E4" s="36" t="s">
        <v>147</v>
      </c>
      <c r="F4" s="36" t="s">
        <v>15</v>
      </c>
      <c r="G4" s="36" t="s">
        <v>15</v>
      </c>
    </row>
    <row r="5" spans="2:7" x14ac:dyDescent="0.3">
      <c r="B5" s="36">
        <v>1</v>
      </c>
      <c r="C5" s="36">
        <v>2</v>
      </c>
      <c r="D5" s="36">
        <v>3</v>
      </c>
      <c r="E5" s="36">
        <v>4</v>
      </c>
      <c r="F5" s="36" t="s">
        <v>154</v>
      </c>
      <c r="G5" s="36" t="s">
        <v>155</v>
      </c>
    </row>
    <row r="6" spans="2:7" ht="15.75" customHeight="1" x14ac:dyDescent="0.3">
      <c r="B6" s="50" t="s">
        <v>28</v>
      </c>
      <c r="C6" s="73">
        <f>SUM(C7)</f>
        <v>403896</v>
      </c>
      <c r="D6" s="73">
        <f t="shared" ref="D6:E6" si="0">SUM(D7)</f>
        <v>1080972</v>
      </c>
      <c r="E6" s="73">
        <f t="shared" si="0"/>
        <v>419242.74000000005</v>
      </c>
      <c r="F6" s="84">
        <f>ABS((E6/C6)*100)</f>
        <v>103.79967615425754</v>
      </c>
      <c r="G6" s="84">
        <f>ABS((E6/D6)*100)</f>
        <v>38.783866742154288</v>
      </c>
    </row>
    <row r="7" spans="2:7" ht="15.75" customHeight="1" x14ac:dyDescent="0.3">
      <c r="B7" s="6" t="s">
        <v>102</v>
      </c>
      <c r="C7" s="73">
        <f>SUM(C8)</f>
        <v>403896</v>
      </c>
      <c r="D7" s="73">
        <f t="shared" ref="D7:E7" si="1">SUM(D8)</f>
        <v>1080972</v>
      </c>
      <c r="E7" s="73">
        <f t="shared" si="1"/>
        <v>419242.74000000005</v>
      </c>
      <c r="F7" s="79">
        <v>150</v>
      </c>
      <c r="G7" s="84">
        <f t="shared" ref="G7:G9" si="2">ABS((E7/D7)*100)</f>
        <v>38.783866742154288</v>
      </c>
    </row>
    <row r="8" spans="2:7" x14ac:dyDescent="0.3">
      <c r="B8" s="11" t="s">
        <v>103</v>
      </c>
      <c r="C8" s="75">
        <f>SUM(C9)</f>
        <v>403896</v>
      </c>
      <c r="D8" s="75">
        <f t="shared" ref="D8:E8" si="3">SUM(D9)</f>
        <v>1080972</v>
      </c>
      <c r="E8" s="75">
        <f t="shared" si="3"/>
        <v>419242.74000000005</v>
      </c>
      <c r="F8" s="81">
        <v>150</v>
      </c>
      <c r="G8" s="85">
        <f t="shared" si="2"/>
        <v>38.783866742154288</v>
      </c>
    </row>
    <row r="9" spans="2:7" x14ac:dyDescent="0.3">
      <c r="B9" s="29" t="s">
        <v>104</v>
      </c>
      <c r="C9" s="78">
        <v>403896</v>
      </c>
      <c r="D9" s="75">
        <v>1080972</v>
      </c>
      <c r="E9" s="78">
        <v>419242.74000000005</v>
      </c>
      <c r="F9" s="80">
        <v>150</v>
      </c>
      <c r="G9" s="85">
        <f t="shared" si="2"/>
        <v>38.783866742154288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"/>
  <sheetViews>
    <sheetView workbookViewId="0">
      <selection activeCell="H10" sqref="H1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9" width="25.33203125" customWidth="1"/>
    <col min="10" max="11" width="15.6640625" customWidth="1"/>
  </cols>
  <sheetData>
    <row r="1" spans="2:11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8" customHeight="1" x14ac:dyDescent="0.3">
      <c r="B2" s="121" t="s">
        <v>49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1" ht="15.75" customHeight="1" x14ac:dyDescent="0.3">
      <c r="B3" s="121" t="s">
        <v>30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11" ht="17.399999999999999" x14ac:dyDescent="0.3">
      <c r="B4" s="2"/>
      <c r="C4" s="2"/>
      <c r="D4" s="2"/>
      <c r="E4" s="2"/>
      <c r="F4" s="2"/>
      <c r="G4" s="2"/>
      <c r="H4" s="2"/>
      <c r="I4" s="3"/>
      <c r="J4" s="3"/>
      <c r="K4" s="3"/>
    </row>
    <row r="5" spans="2:11" ht="25.5" customHeight="1" x14ac:dyDescent="0.3">
      <c r="B5" s="126" t="s">
        <v>6</v>
      </c>
      <c r="C5" s="127"/>
      <c r="D5" s="127"/>
      <c r="E5" s="127"/>
      <c r="F5" s="128"/>
      <c r="G5" s="36" t="s">
        <v>149</v>
      </c>
      <c r="H5" s="36" t="s">
        <v>148</v>
      </c>
      <c r="I5" s="36" t="s">
        <v>147</v>
      </c>
      <c r="J5" s="36" t="s">
        <v>15</v>
      </c>
      <c r="K5" s="36" t="s">
        <v>15</v>
      </c>
    </row>
    <row r="6" spans="2:11" x14ac:dyDescent="0.3">
      <c r="B6" s="126">
        <v>1</v>
      </c>
      <c r="C6" s="127"/>
      <c r="D6" s="127"/>
      <c r="E6" s="127"/>
      <c r="F6" s="128"/>
      <c r="G6" s="38">
        <v>2</v>
      </c>
      <c r="H6" s="38">
        <v>3</v>
      </c>
      <c r="I6" s="38">
        <v>4</v>
      </c>
      <c r="J6" s="38" t="s">
        <v>154</v>
      </c>
      <c r="K6" s="38" t="s">
        <v>155</v>
      </c>
    </row>
    <row r="7" spans="2:11" ht="26.4" x14ac:dyDescent="0.3">
      <c r="B7" s="6">
        <v>8</v>
      </c>
      <c r="C7" s="6"/>
      <c r="D7" s="6"/>
      <c r="E7" s="6"/>
      <c r="F7" s="6" t="s">
        <v>8</v>
      </c>
      <c r="G7" s="31">
        <v>0</v>
      </c>
      <c r="H7" s="31">
        <v>0</v>
      </c>
      <c r="I7" s="79">
        <v>0</v>
      </c>
      <c r="J7" s="79">
        <v>0</v>
      </c>
      <c r="K7" s="79">
        <v>0</v>
      </c>
    </row>
    <row r="8" spans="2:11" x14ac:dyDescent="0.3">
      <c r="B8" s="6"/>
      <c r="C8" s="10">
        <v>84</v>
      </c>
      <c r="D8" s="10"/>
      <c r="E8" s="10"/>
      <c r="F8" s="10" t="s">
        <v>13</v>
      </c>
      <c r="G8" s="5">
        <v>0</v>
      </c>
      <c r="H8" s="5">
        <v>0</v>
      </c>
      <c r="I8" s="80">
        <v>0</v>
      </c>
      <c r="J8" s="80">
        <v>0</v>
      </c>
      <c r="K8" s="80">
        <v>0</v>
      </c>
    </row>
    <row r="9" spans="2:11" ht="39.6" x14ac:dyDescent="0.3">
      <c r="B9" s="7"/>
      <c r="C9" s="7"/>
      <c r="D9" s="7">
        <v>845</v>
      </c>
      <c r="E9" s="7"/>
      <c r="F9" s="28" t="s">
        <v>106</v>
      </c>
      <c r="G9" s="5">
        <v>0</v>
      </c>
      <c r="H9" s="5">
        <v>0</v>
      </c>
      <c r="I9" s="80">
        <v>0</v>
      </c>
      <c r="J9" s="80">
        <v>0</v>
      </c>
      <c r="K9" s="80">
        <v>0</v>
      </c>
    </row>
    <row r="10" spans="2:11" ht="39.6" x14ac:dyDescent="0.3">
      <c r="B10" s="7"/>
      <c r="C10" s="7"/>
      <c r="D10" s="7"/>
      <c r="E10" s="7">
        <v>8453</v>
      </c>
      <c r="F10" s="28" t="s">
        <v>105</v>
      </c>
      <c r="G10" s="5">
        <v>0</v>
      </c>
      <c r="H10" s="5">
        <v>0</v>
      </c>
      <c r="I10" s="80">
        <v>0</v>
      </c>
      <c r="J10" s="80">
        <v>0</v>
      </c>
      <c r="K10" s="80">
        <v>0</v>
      </c>
    </row>
    <row r="11" spans="2:11" x14ac:dyDescent="0.3">
      <c r="B11" s="7"/>
      <c r="C11" s="7"/>
      <c r="D11" s="7"/>
      <c r="E11" s="8"/>
      <c r="F11" s="11"/>
      <c r="G11" s="5"/>
      <c r="H11" s="5"/>
      <c r="I11" s="80"/>
      <c r="J11" s="80"/>
      <c r="K11" s="80"/>
    </row>
    <row r="12" spans="2:11" ht="26.4" x14ac:dyDescent="0.3">
      <c r="B12" s="9">
        <v>5</v>
      </c>
      <c r="C12" s="9"/>
      <c r="D12" s="9"/>
      <c r="E12" s="9"/>
      <c r="F12" s="21" t="s">
        <v>9</v>
      </c>
      <c r="G12" s="73">
        <f>SUM(G13)</f>
        <v>31672</v>
      </c>
      <c r="H12" s="73">
        <f>SUM(H13)</f>
        <v>66230</v>
      </c>
      <c r="I12" s="73">
        <f>SUM(I13)</f>
        <v>32820.35</v>
      </c>
      <c r="J12" s="84">
        <f>ABS((I12/G12)*100)</f>
        <v>103.62575776711292</v>
      </c>
      <c r="K12" s="84">
        <f>ABS((I12/H12)*100)</f>
        <v>49.555110976898689</v>
      </c>
    </row>
    <row r="13" spans="2:11" ht="26.4" x14ac:dyDescent="0.3">
      <c r="B13" s="10"/>
      <c r="C13" s="46">
        <v>54</v>
      </c>
      <c r="D13" s="46"/>
      <c r="E13" s="46"/>
      <c r="F13" s="49" t="s">
        <v>14</v>
      </c>
      <c r="G13" s="76">
        <f>SUM(G15)</f>
        <v>31672</v>
      </c>
      <c r="H13" s="76">
        <f t="shared" ref="H13:I13" si="0">SUM(H15)</f>
        <v>66230</v>
      </c>
      <c r="I13" s="76">
        <f t="shared" si="0"/>
        <v>32820.35</v>
      </c>
      <c r="J13" s="85">
        <f>ABS((I13/G13)*100)</f>
        <v>103.62575776711292</v>
      </c>
      <c r="K13" s="85">
        <f>ABS((I13/H13)*100)</f>
        <v>49.555110976898689</v>
      </c>
    </row>
    <row r="14" spans="2:11" ht="52.8" x14ac:dyDescent="0.3">
      <c r="B14" s="10"/>
      <c r="C14" s="10"/>
      <c r="D14" s="10">
        <v>545</v>
      </c>
      <c r="E14" s="28"/>
      <c r="F14" s="28" t="s">
        <v>107</v>
      </c>
      <c r="G14" s="75">
        <f>SUM(G15)</f>
        <v>31672</v>
      </c>
      <c r="H14" s="75">
        <f t="shared" ref="H14:I14" si="1">SUM(H15)</f>
        <v>66230</v>
      </c>
      <c r="I14" s="75">
        <f t="shared" si="1"/>
        <v>32820.35</v>
      </c>
      <c r="J14" s="85">
        <f>ABS((I14/G14)*100)</f>
        <v>103.62575776711292</v>
      </c>
      <c r="K14" s="85">
        <f>ABS((I14/H14)*100)</f>
        <v>49.555110976898689</v>
      </c>
    </row>
    <row r="15" spans="2:11" ht="52.8" x14ac:dyDescent="0.3">
      <c r="B15" s="10"/>
      <c r="C15" s="10"/>
      <c r="D15" s="10"/>
      <c r="E15" s="28">
        <v>5453</v>
      </c>
      <c r="F15" s="28" t="s">
        <v>108</v>
      </c>
      <c r="G15" s="75">
        <v>31672</v>
      </c>
      <c r="H15" s="75">
        <v>66230</v>
      </c>
      <c r="I15" s="78">
        <v>32820.35</v>
      </c>
      <c r="J15" s="85">
        <f>ABS((I15/G15)*100)</f>
        <v>103.62575776711292</v>
      </c>
      <c r="K15" s="85">
        <f>ABS((I15/H15)*100)</f>
        <v>49.555110976898689</v>
      </c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66" fitToHeight="0" orientation="landscape" r:id="rId1"/>
  <ignoredErrors>
    <ignoredError sqref="G13 H13:I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1"/>
  <sheetViews>
    <sheetView workbookViewId="0">
      <selection activeCell="F9" sqref="F9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2:7" ht="17.399999999999999" x14ac:dyDescent="0.3">
      <c r="B1" s="2"/>
      <c r="C1" s="2"/>
      <c r="D1" s="2"/>
      <c r="E1" s="3"/>
      <c r="F1" s="3"/>
      <c r="G1" s="3"/>
    </row>
    <row r="2" spans="2:7" ht="15.75" customHeight="1" x14ac:dyDescent="0.3">
      <c r="B2" s="121" t="s">
        <v>31</v>
      </c>
      <c r="C2" s="121"/>
      <c r="D2" s="121"/>
      <c r="E2" s="121"/>
      <c r="F2" s="121"/>
      <c r="G2" s="121"/>
    </row>
    <row r="3" spans="2:7" ht="17.399999999999999" x14ac:dyDescent="0.3">
      <c r="B3" s="2"/>
      <c r="C3" s="2"/>
      <c r="D3" s="2"/>
      <c r="E3" s="3"/>
      <c r="F3" s="3"/>
      <c r="G3" s="3"/>
    </row>
    <row r="4" spans="2:7" ht="26.4" x14ac:dyDescent="0.3">
      <c r="B4" s="36" t="s">
        <v>6</v>
      </c>
      <c r="C4" s="36" t="s">
        <v>149</v>
      </c>
      <c r="D4" s="36" t="s">
        <v>148</v>
      </c>
      <c r="E4" s="36" t="s">
        <v>147</v>
      </c>
      <c r="F4" s="36" t="s">
        <v>15</v>
      </c>
      <c r="G4" s="36" t="s">
        <v>15</v>
      </c>
    </row>
    <row r="5" spans="2:7" x14ac:dyDescent="0.3">
      <c r="B5" s="36">
        <v>1</v>
      </c>
      <c r="C5" s="36">
        <v>2</v>
      </c>
      <c r="D5" s="36">
        <v>3</v>
      </c>
      <c r="E5" s="36">
        <v>4</v>
      </c>
      <c r="F5" s="36" t="s">
        <v>154</v>
      </c>
      <c r="G5" s="36" t="s">
        <v>155</v>
      </c>
    </row>
    <row r="6" spans="2:7" x14ac:dyDescent="0.3">
      <c r="B6" s="6" t="s">
        <v>32</v>
      </c>
      <c r="C6" s="73">
        <v>0</v>
      </c>
      <c r="D6" s="73">
        <v>0</v>
      </c>
      <c r="E6" s="74">
        <v>0</v>
      </c>
      <c r="F6" s="79">
        <v>0</v>
      </c>
      <c r="G6" s="79">
        <v>0</v>
      </c>
    </row>
    <row r="7" spans="2:7" x14ac:dyDescent="0.3">
      <c r="B7" s="6" t="s">
        <v>118</v>
      </c>
      <c r="C7" s="73">
        <v>0</v>
      </c>
      <c r="D7" s="73">
        <v>0</v>
      </c>
      <c r="E7" s="74">
        <v>0</v>
      </c>
      <c r="F7" s="79">
        <v>0</v>
      </c>
      <c r="G7" s="79">
        <v>0</v>
      </c>
    </row>
    <row r="8" spans="2:7" x14ac:dyDescent="0.3">
      <c r="B8" s="56" t="s">
        <v>119</v>
      </c>
      <c r="C8" s="75">
        <v>0</v>
      </c>
      <c r="D8" s="75">
        <v>0</v>
      </c>
      <c r="E8" s="78">
        <v>0</v>
      </c>
      <c r="F8" s="80">
        <v>0</v>
      </c>
      <c r="G8" s="80">
        <v>0</v>
      </c>
    </row>
    <row r="9" spans="2:7" ht="15.75" customHeight="1" x14ac:dyDescent="0.3">
      <c r="B9" s="6" t="s">
        <v>33</v>
      </c>
      <c r="C9" s="73">
        <f>SUM(C10)</f>
        <v>31672</v>
      </c>
      <c r="D9" s="73">
        <f>SUM(D11)</f>
        <v>66230</v>
      </c>
      <c r="E9" s="74">
        <f>SUM(E10)</f>
        <v>32820.35</v>
      </c>
      <c r="F9" s="84">
        <f>ABS((E9/C9)*100)</f>
        <v>103.62575776711292</v>
      </c>
      <c r="G9" s="84">
        <f>ABS((E9/D9)*100)</f>
        <v>49.555110976898689</v>
      </c>
    </row>
    <row r="10" spans="2:7" ht="15.75" customHeight="1" x14ac:dyDescent="0.3">
      <c r="B10" s="6" t="s">
        <v>160</v>
      </c>
      <c r="C10" s="73">
        <f>SUM(C11)</f>
        <v>31672</v>
      </c>
      <c r="D10" s="73">
        <f>SUM(D11)</f>
        <v>66230</v>
      </c>
      <c r="E10" s="74">
        <f>SUM(E11)</f>
        <v>32820.35</v>
      </c>
      <c r="F10" s="84">
        <f t="shared" ref="F10:F11" si="0">ABS((E10/C10)*100)</f>
        <v>103.62575776711292</v>
      </c>
      <c r="G10" s="84">
        <f t="shared" ref="G10:G11" si="1">ABS((E10/D10)*100)</f>
        <v>49.555110976898689</v>
      </c>
    </row>
    <row r="11" spans="2:7" x14ac:dyDescent="0.3">
      <c r="B11" s="56" t="s">
        <v>26</v>
      </c>
      <c r="C11" s="75">
        <v>31672</v>
      </c>
      <c r="D11" s="75">
        <v>66230</v>
      </c>
      <c r="E11" s="78">
        <v>32820.35</v>
      </c>
      <c r="F11" s="85">
        <f t="shared" si="0"/>
        <v>103.62575776711292</v>
      </c>
      <c r="G11" s="85">
        <f t="shared" si="1"/>
        <v>49.555110976898689</v>
      </c>
    </row>
  </sheetData>
  <mergeCells count="1">
    <mergeCell ref="B2:G2"/>
  </mergeCells>
  <pageMargins left="0.7" right="0.7" top="0.75" bottom="0.75" header="0.3" footer="0.3"/>
  <pageSetup paperSize="9" scale="73" fitToHeight="0" orientation="landscape" r:id="rId1"/>
  <ignoredErrors>
    <ignoredError sqref="D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0"/>
  <sheetViews>
    <sheetView tabSelected="1" topLeftCell="A53" workbookViewId="0">
      <selection activeCell="C111" sqref="C11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3.44140625" customWidth="1"/>
    <col min="5" max="5" width="37.44140625" customWidth="1"/>
    <col min="6" max="7" width="25.33203125" customWidth="1"/>
    <col min="8" max="8" width="15.6640625" customWidth="1"/>
  </cols>
  <sheetData>
    <row r="1" spans="2:8" ht="17.399999999999999" x14ac:dyDescent="0.3">
      <c r="B1" s="2"/>
      <c r="C1" s="2"/>
      <c r="D1" s="2"/>
      <c r="E1" s="2"/>
      <c r="F1" s="2"/>
      <c r="G1" s="2"/>
      <c r="H1" s="3"/>
    </row>
    <row r="2" spans="2:8" ht="18" customHeight="1" x14ac:dyDescent="0.3">
      <c r="B2" s="121" t="s">
        <v>10</v>
      </c>
      <c r="C2" s="151"/>
      <c r="D2" s="151"/>
      <c r="E2" s="151"/>
      <c r="F2" s="151"/>
      <c r="G2" s="151"/>
      <c r="H2" s="151"/>
    </row>
    <row r="3" spans="2:8" ht="17.399999999999999" x14ac:dyDescent="0.3">
      <c r="B3" s="2"/>
      <c r="C3" s="2"/>
      <c r="D3" s="2"/>
      <c r="E3" s="2"/>
      <c r="F3" s="2"/>
      <c r="G3" s="2"/>
      <c r="H3" s="3"/>
    </row>
    <row r="4" spans="2:8" ht="15.6" x14ac:dyDescent="0.3">
      <c r="B4" s="152" t="s">
        <v>50</v>
      </c>
      <c r="C4" s="152"/>
      <c r="D4" s="152"/>
      <c r="E4" s="152"/>
      <c r="F4" s="152"/>
      <c r="G4" s="152"/>
      <c r="H4" s="152"/>
    </row>
    <row r="5" spans="2:8" ht="17.399999999999999" x14ac:dyDescent="0.3">
      <c r="B5" s="2"/>
      <c r="C5" s="2"/>
      <c r="D5" s="2"/>
      <c r="E5" s="2"/>
      <c r="F5" s="2"/>
      <c r="G5" s="2"/>
      <c r="H5" s="3"/>
    </row>
    <row r="6" spans="2:8" ht="26.4" x14ac:dyDescent="0.3">
      <c r="B6" s="126" t="s">
        <v>6</v>
      </c>
      <c r="C6" s="127"/>
      <c r="D6" s="127"/>
      <c r="E6" s="128"/>
      <c r="F6" s="36" t="s">
        <v>148</v>
      </c>
      <c r="G6" s="36" t="s">
        <v>150</v>
      </c>
      <c r="H6" s="36" t="s">
        <v>15</v>
      </c>
    </row>
    <row r="7" spans="2:8" s="27" customFormat="1" ht="15.75" customHeight="1" x14ac:dyDescent="0.2">
      <c r="B7" s="153">
        <v>1</v>
      </c>
      <c r="C7" s="154"/>
      <c r="D7" s="154"/>
      <c r="E7" s="155"/>
      <c r="F7" s="37">
        <v>2</v>
      </c>
      <c r="G7" s="37">
        <v>3</v>
      </c>
      <c r="H7" s="37" t="s">
        <v>151</v>
      </c>
    </row>
    <row r="8" spans="2:8" s="40" customFormat="1" ht="22.5" customHeight="1" x14ac:dyDescent="0.3">
      <c r="B8" s="139" t="s">
        <v>224</v>
      </c>
      <c r="C8" s="140"/>
      <c r="D8" s="141"/>
      <c r="E8" s="101" t="s">
        <v>109</v>
      </c>
      <c r="F8" s="129"/>
      <c r="G8" s="130"/>
      <c r="H8" s="131"/>
    </row>
    <row r="9" spans="2:8" s="40" customFormat="1" ht="18" customHeight="1" x14ac:dyDescent="0.3">
      <c r="B9" s="139" t="s">
        <v>225</v>
      </c>
      <c r="C9" s="140"/>
      <c r="D9" s="141"/>
      <c r="E9" s="101" t="s">
        <v>127</v>
      </c>
      <c r="F9" s="129"/>
      <c r="G9" s="130"/>
      <c r="H9" s="131"/>
    </row>
    <row r="10" spans="2:8" s="40" customFormat="1" ht="24.6" customHeight="1" x14ac:dyDescent="0.3">
      <c r="B10" s="139" t="s">
        <v>226</v>
      </c>
      <c r="C10" s="140"/>
      <c r="D10" s="141"/>
      <c r="E10" s="101" t="s">
        <v>128</v>
      </c>
      <c r="F10" s="129"/>
      <c r="G10" s="130"/>
      <c r="H10" s="131"/>
    </row>
    <row r="11" spans="2:8" s="27" customFormat="1" ht="34.200000000000003" customHeight="1" x14ac:dyDescent="0.2">
      <c r="B11" s="92"/>
      <c r="C11" s="127" t="s">
        <v>227</v>
      </c>
      <c r="D11" s="127"/>
      <c r="E11" s="127"/>
      <c r="F11" s="99">
        <f>SUM(F12:F18)</f>
        <v>1147202</v>
      </c>
      <c r="G11" s="99">
        <f>SUM(G12:G18)</f>
        <v>609241.25</v>
      </c>
      <c r="H11" s="100">
        <f t="shared" ref="H11:H31" si="0">ABS((G11/F11)*100)</f>
        <v>53.106710936696409</v>
      </c>
    </row>
    <row r="12" spans="2:8" s="40" customFormat="1" ht="18" customHeight="1" x14ac:dyDescent="0.3">
      <c r="B12" s="135" t="s">
        <v>228</v>
      </c>
      <c r="C12" s="136"/>
      <c r="D12" s="137"/>
      <c r="E12" s="66" t="s">
        <v>120</v>
      </c>
      <c r="F12" s="88">
        <v>419385</v>
      </c>
      <c r="G12" s="89">
        <v>133315.87</v>
      </c>
      <c r="H12" s="64">
        <f t="shared" si="0"/>
        <v>31.78842114047951</v>
      </c>
    </row>
    <row r="13" spans="2:8" s="40" customFormat="1" ht="18.75" customHeight="1" x14ac:dyDescent="0.3">
      <c r="B13" s="138" t="s">
        <v>229</v>
      </c>
      <c r="C13" s="138"/>
      <c r="D13" s="138"/>
      <c r="E13" s="66" t="s">
        <v>121</v>
      </c>
      <c r="F13" s="88">
        <v>16000</v>
      </c>
      <c r="G13" s="89">
        <v>10379.26</v>
      </c>
      <c r="H13" s="64">
        <f t="shared" si="0"/>
        <v>64.870374999999996</v>
      </c>
    </row>
    <row r="14" spans="2:8" s="40" customFormat="1" ht="16.5" customHeight="1" x14ac:dyDescent="0.3">
      <c r="B14" s="135" t="s">
        <v>230</v>
      </c>
      <c r="C14" s="136"/>
      <c r="D14" s="137"/>
      <c r="E14" s="98" t="s">
        <v>122</v>
      </c>
      <c r="F14" s="88">
        <v>279000</v>
      </c>
      <c r="G14" s="89">
        <v>135781.26</v>
      </c>
      <c r="H14" s="64">
        <f t="shared" si="0"/>
        <v>48.667118279569891</v>
      </c>
    </row>
    <row r="15" spans="2:8" s="40" customFormat="1" ht="18" customHeight="1" x14ac:dyDescent="0.3">
      <c r="B15" s="142" t="s">
        <v>231</v>
      </c>
      <c r="C15" s="143"/>
      <c r="D15" s="144"/>
      <c r="E15" s="98" t="s">
        <v>123</v>
      </c>
      <c r="F15" s="88">
        <v>230590</v>
      </c>
      <c r="G15" s="89">
        <v>157671.25</v>
      </c>
      <c r="H15" s="64">
        <f t="shared" si="0"/>
        <v>68.377314714428209</v>
      </c>
    </row>
    <row r="16" spans="2:8" s="40" customFormat="1" ht="17.25" customHeight="1" x14ac:dyDescent="0.3">
      <c r="B16" s="142" t="s">
        <v>232</v>
      </c>
      <c r="C16" s="143"/>
      <c r="D16" s="144"/>
      <c r="E16" s="98" t="s">
        <v>124</v>
      </c>
      <c r="F16" s="88">
        <v>115000</v>
      </c>
      <c r="G16" s="89">
        <v>88621.4</v>
      </c>
      <c r="H16" s="64">
        <f t="shared" si="0"/>
        <v>77.062086956521739</v>
      </c>
    </row>
    <row r="17" spans="2:8" s="40" customFormat="1" ht="16.5" customHeight="1" x14ac:dyDescent="0.3">
      <c r="B17" s="145" t="s">
        <v>233</v>
      </c>
      <c r="C17" s="146"/>
      <c r="D17" s="147"/>
      <c r="E17" s="98" t="s">
        <v>125</v>
      </c>
      <c r="F17" s="88">
        <v>3755</v>
      </c>
      <c r="G17" s="89">
        <v>0</v>
      </c>
      <c r="H17" s="64">
        <f t="shared" si="0"/>
        <v>0</v>
      </c>
    </row>
    <row r="18" spans="2:8" s="40" customFormat="1" ht="16.5" customHeight="1" x14ac:dyDescent="0.3">
      <c r="B18" s="142" t="s">
        <v>234</v>
      </c>
      <c r="C18" s="143"/>
      <c r="D18" s="144"/>
      <c r="E18" s="98" t="s">
        <v>126</v>
      </c>
      <c r="F18" s="88">
        <v>83472</v>
      </c>
      <c r="G18" s="89">
        <v>83472.210000000006</v>
      </c>
      <c r="H18" s="64">
        <f t="shared" si="0"/>
        <v>100.0002515813686</v>
      </c>
    </row>
    <row r="19" spans="2:8" s="40" customFormat="1" ht="29.4" customHeight="1" x14ac:dyDescent="0.3">
      <c r="B19" s="126" t="s">
        <v>223</v>
      </c>
      <c r="C19" s="127"/>
      <c r="D19" s="127"/>
      <c r="E19" s="127"/>
      <c r="F19" s="99">
        <f>SUM(F20,F28,F37,F69,F74,F90,F98)</f>
        <v>1147202</v>
      </c>
      <c r="G19" s="99">
        <f>SUM(G20,G28,G37,G69,G74,G90,G98)</f>
        <v>452063.09</v>
      </c>
      <c r="H19" s="100">
        <f t="shared" si="0"/>
        <v>39.405709718079294</v>
      </c>
    </row>
    <row r="20" spans="2:8" s="40" customFormat="1" ht="21" customHeight="1" x14ac:dyDescent="0.3">
      <c r="B20" s="135" t="s">
        <v>228</v>
      </c>
      <c r="C20" s="136"/>
      <c r="D20" s="137"/>
      <c r="E20" s="66" t="s">
        <v>120</v>
      </c>
      <c r="F20" s="88">
        <f>SUM(F21,F24,F26)</f>
        <v>419385</v>
      </c>
      <c r="G20" s="88">
        <f>SUM(G21,G24,G26)</f>
        <v>139719.60999999999</v>
      </c>
      <c r="H20" s="64">
        <f t="shared" si="0"/>
        <v>33.315357010861142</v>
      </c>
    </row>
    <row r="21" spans="2:8" s="40" customFormat="1" ht="21" customHeight="1" x14ac:dyDescent="0.3">
      <c r="B21" s="134">
        <v>31</v>
      </c>
      <c r="C21" s="134"/>
      <c r="D21" s="134"/>
      <c r="E21" s="65" t="s">
        <v>129</v>
      </c>
      <c r="F21" s="86">
        <f>SUM(F22:F23)</f>
        <v>382940</v>
      </c>
      <c r="G21" s="86">
        <f>SUM(G22:G23)</f>
        <v>105497.17</v>
      </c>
      <c r="H21" s="62">
        <f t="shared" si="0"/>
        <v>27.549268814957955</v>
      </c>
    </row>
    <row r="22" spans="2:8" s="40" customFormat="1" ht="18.75" customHeight="1" x14ac:dyDescent="0.3">
      <c r="B22" s="53">
        <v>3111</v>
      </c>
      <c r="C22" s="54"/>
      <c r="D22" s="93" t="s">
        <v>161</v>
      </c>
      <c r="E22" s="42" t="s">
        <v>21</v>
      </c>
      <c r="F22" s="90">
        <v>347940</v>
      </c>
      <c r="G22" s="91">
        <v>94490.3</v>
      </c>
      <c r="H22" s="41">
        <f t="shared" si="0"/>
        <v>27.15706731045583</v>
      </c>
    </row>
    <row r="23" spans="2:8" s="40" customFormat="1" ht="18.75" customHeight="1" x14ac:dyDescent="0.3">
      <c r="B23" s="53">
        <v>3121</v>
      </c>
      <c r="C23" s="54"/>
      <c r="D23" s="93" t="s">
        <v>162</v>
      </c>
      <c r="E23" s="39" t="s">
        <v>67</v>
      </c>
      <c r="F23" s="90">
        <v>35000</v>
      </c>
      <c r="G23" s="91">
        <v>11006.87</v>
      </c>
      <c r="H23" s="41">
        <f t="shared" si="0"/>
        <v>31.448200000000003</v>
      </c>
    </row>
    <row r="24" spans="2:8" s="40" customFormat="1" ht="18.75" customHeight="1" x14ac:dyDescent="0.3">
      <c r="B24" s="59">
        <v>34</v>
      </c>
      <c r="C24" s="60"/>
      <c r="D24" s="61"/>
      <c r="E24" s="61" t="s">
        <v>92</v>
      </c>
      <c r="F24" s="86">
        <f>SUM(F25)</f>
        <v>2215</v>
      </c>
      <c r="G24" s="86">
        <f>SUM(G25)</f>
        <v>1402.09</v>
      </c>
      <c r="H24" s="41">
        <f t="shared" si="0"/>
        <v>63.299774266365681</v>
      </c>
    </row>
    <row r="25" spans="2:8" s="40" customFormat="1" ht="28.5" customHeight="1" x14ac:dyDescent="0.3">
      <c r="B25" s="53">
        <v>3427</v>
      </c>
      <c r="C25" s="54"/>
      <c r="D25" s="93" t="s">
        <v>163</v>
      </c>
      <c r="E25" s="39" t="s">
        <v>130</v>
      </c>
      <c r="F25" s="90">
        <v>2215</v>
      </c>
      <c r="G25" s="91">
        <v>1402.09</v>
      </c>
      <c r="H25" s="41">
        <f t="shared" si="0"/>
        <v>63.299774266365681</v>
      </c>
    </row>
    <row r="26" spans="2:8" s="40" customFormat="1" ht="28.5" customHeight="1" x14ac:dyDescent="0.3">
      <c r="B26" s="59">
        <v>54</v>
      </c>
      <c r="C26" s="60"/>
      <c r="D26" s="61"/>
      <c r="E26" s="67" t="s">
        <v>131</v>
      </c>
      <c r="F26" s="86">
        <f>SUM(F27)</f>
        <v>34230</v>
      </c>
      <c r="G26" s="86">
        <f>SUM(G27)</f>
        <v>32820.35</v>
      </c>
      <c r="H26" s="62">
        <f t="shared" si="0"/>
        <v>95.881828805141694</v>
      </c>
    </row>
    <row r="27" spans="2:8" s="40" customFormat="1" ht="36" customHeight="1" x14ac:dyDescent="0.3">
      <c r="B27" s="53">
        <v>5453</v>
      </c>
      <c r="C27" s="54"/>
      <c r="D27" s="93" t="s">
        <v>164</v>
      </c>
      <c r="E27" s="39" t="s">
        <v>132</v>
      </c>
      <c r="F27" s="90">
        <v>34230</v>
      </c>
      <c r="G27" s="91">
        <v>32820.35</v>
      </c>
      <c r="H27" s="41">
        <f t="shared" si="0"/>
        <v>95.881828805141694</v>
      </c>
    </row>
    <row r="28" spans="2:8" s="40" customFormat="1" ht="18" customHeight="1" x14ac:dyDescent="0.3">
      <c r="B28" s="138" t="s">
        <v>229</v>
      </c>
      <c r="C28" s="138"/>
      <c r="D28" s="138"/>
      <c r="E28" s="66" t="s">
        <v>121</v>
      </c>
      <c r="F28" s="88">
        <f>SUM(F29,F34)</f>
        <v>16000</v>
      </c>
      <c r="G28" s="88">
        <f>SUM(G29,G34)</f>
        <v>346.34</v>
      </c>
      <c r="H28" s="64">
        <f t="shared" si="0"/>
        <v>2.164625</v>
      </c>
    </row>
    <row r="29" spans="2:8" s="40" customFormat="1" ht="18" customHeight="1" x14ac:dyDescent="0.3">
      <c r="B29" s="59">
        <v>32</v>
      </c>
      <c r="C29" s="60"/>
      <c r="D29" s="61"/>
      <c r="E29" s="65" t="s">
        <v>133</v>
      </c>
      <c r="F29" s="86">
        <f>SUM(F30:F33)</f>
        <v>13334</v>
      </c>
      <c r="G29" s="86">
        <f>SUM(G30:G33)</f>
        <v>0</v>
      </c>
      <c r="H29" s="62">
        <f t="shared" si="0"/>
        <v>0</v>
      </c>
    </row>
    <row r="30" spans="2:8" s="40" customFormat="1" ht="18.75" customHeight="1" x14ac:dyDescent="0.3">
      <c r="B30" s="53">
        <v>3223</v>
      </c>
      <c r="C30" s="54"/>
      <c r="D30" s="93" t="s">
        <v>217</v>
      </c>
      <c r="E30" s="42" t="s">
        <v>75</v>
      </c>
      <c r="F30" s="90">
        <v>5309</v>
      </c>
      <c r="G30" s="91">
        <v>0</v>
      </c>
      <c r="H30" s="41">
        <f t="shared" si="0"/>
        <v>0</v>
      </c>
    </row>
    <row r="31" spans="2:8" s="40" customFormat="1" ht="18.75" customHeight="1" x14ac:dyDescent="0.3">
      <c r="B31" s="53">
        <v>3224</v>
      </c>
      <c r="C31" s="54"/>
      <c r="D31" s="93" t="s">
        <v>218</v>
      </c>
      <c r="E31" s="42" t="s">
        <v>134</v>
      </c>
      <c r="F31" s="90">
        <v>2655</v>
      </c>
      <c r="G31" s="91">
        <v>0</v>
      </c>
      <c r="H31" s="41">
        <f t="shared" si="0"/>
        <v>0</v>
      </c>
    </row>
    <row r="32" spans="2:8" s="40" customFormat="1" ht="18.75" customHeight="1" x14ac:dyDescent="0.3">
      <c r="B32" s="53">
        <v>3232</v>
      </c>
      <c r="C32" s="54"/>
      <c r="D32" s="93" t="s">
        <v>219</v>
      </c>
      <c r="E32" s="42" t="s">
        <v>81</v>
      </c>
      <c r="F32" s="90">
        <v>1401</v>
      </c>
      <c r="G32" s="91">
        <v>0</v>
      </c>
      <c r="H32" s="41">
        <v>0</v>
      </c>
    </row>
    <row r="33" spans="2:8" s="40" customFormat="1" ht="19.5" customHeight="1" x14ac:dyDescent="0.3">
      <c r="B33" s="53">
        <v>3236</v>
      </c>
      <c r="C33" s="54"/>
      <c r="D33" s="93" t="s">
        <v>220</v>
      </c>
      <c r="E33" s="42" t="s">
        <v>135</v>
      </c>
      <c r="F33" s="90">
        <v>3969</v>
      </c>
      <c r="G33" s="91">
        <v>0</v>
      </c>
      <c r="H33" s="41">
        <v>0</v>
      </c>
    </row>
    <row r="34" spans="2:8" s="40" customFormat="1" ht="28.2" customHeight="1" x14ac:dyDescent="0.3">
      <c r="B34" s="59">
        <v>42</v>
      </c>
      <c r="C34" s="60"/>
      <c r="D34" s="61"/>
      <c r="E34" s="67" t="s">
        <v>64</v>
      </c>
      <c r="F34" s="86">
        <f>SUM(F35:F36)</f>
        <v>2666</v>
      </c>
      <c r="G34" s="86">
        <f>SUM(G35:G36)</f>
        <v>346.34</v>
      </c>
      <c r="H34" s="62">
        <f>ABS((G34/F34)*100)</f>
        <v>12.990997749437359</v>
      </c>
    </row>
    <row r="35" spans="2:8" s="40" customFormat="1" ht="18" customHeight="1" x14ac:dyDescent="0.3">
      <c r="B35" s="53">
        <v>4221</v>
      </c>
      <c r="C35" s="54"/>
      <c r="D35" s="93" t="s">
        <v>221</v>
      </c>
      <c r="E35" s="42" t="s">
        <v>98</v>
      </c>
      <c r="F35" s="90">
        <v>1327</v>
      </c>
      <c r="G35" s="91">
        <v>346.34</v>
      </c>
      <c r="H35" s="41">
        <v>0</v>
      </c>
    </row>
    <row r="36" spans="2:8" s="40" customFormat="1" ht="18" customHeight="1" x14ac:dyDescent="0.3">
      <c r="B36" s="53">
        <v>4223</v>
      </c>
      <c r="C36" s="54"/>
      <c r="D36" s="93" t="s">
        <v>222</v>
      </c>
      <c r="E36" s="42" t="s">
        <v>100</v>
      </c>
      <c r="F36" s="90">
        <v>1339</v>
      </c>
      <c r="G36" s="91">
        <v>0</v>
      </c>
      <c r="H36" s="41">
        <v>78</v>
      </c>
    </row>
    <row r="37" spans="2:8" s="40" customFormat="1" ht="18" customHeight="1" x14ac:dyDescent="0.3">
      <c r="B37" s="135" t="s">
        <v>230</v>
      </c>
      <c r="C37" s="136"/>
      <c r="D37" s="137"/>
      <c r="E37" s="66" t="s">
        <v>122</v>
      </c>
      <c r="F37" s="88">
        <f>SUM(F38,F40,F61,F63,F67)</f>
        <v>279000</v>
      </c>
      <c r="G37" s="88">
        <f>SUM(G38,G40,G61,G63,G67)</f>
        <v>149154.44000000003</v>
      </c>
      <c r="H37" s="64">
        <v>31</v>
      </c>
    </row>
    <row r="38" spans="2:8" s="95" customFormat="1" ht="18" customHeight="1" x14ac:dyDescent="0.3">
      <c r="B38" s="134">
        <v>31</v>
      </c>
      <c r="C38" s="134"/>
      <c r="D38" s="134"/>
      <c r="E38" s="65" t="s">
        <v>129</v>
      </c>
      <c r="F38" s="86">
        <f>SUM(F39)</f>
        <v>147320</v>
      </c>
      <c r="G38" s="86">
        <f>SUM(G39)</f>
        <v>97472.3</v>
      </c>
      <c r="H38" s="62">
        <f>ABS((G38/F38)*100)</f>
        <v>66.163657344556071</v>
      </c>
    </row>
    <row r="39" spans="2:8" s="40" customFormat="1" ht="18" customHeight="1" x14ac:dyDescent="0.3">
      <c r="B39" s="53">
        <v>3111</v>
      </c>
      <c r="C39" s="54"/>
      <c r="D39" s="93" t="s">
        <v>165</v>
      </c>
      <c r="E39" s="42" t="s">
        <v>21</v>
      </c>
      <c r="F39" s="90">
        <v>147320</v>
      </c>
      <c r="G39" s="91">
        <v>97472.3</v>
      </c>
      <c r="H39" s="41">
        <f>ABS((G39/F39)*100)</f>
        <v>66.163657344556071</v>
      </c>
    </row>
    <row r="40" spans="2:8" s="40" customFormat="1" ht="18" customHeight="1" x14ac:dyDescent="0.3">
      <c r="B40" s="59">
        <v>32</v>
      </c>
      <c r="C40" s="60"/>
      <c r="D40" s="61"/>
      <c r="E40" s="65" t="s">
        <v>133</v>
      </c>
      <c r="F40" s="86">
        <f>SUM(F41:F60)</f>
        <v>92821</v>
      </c>
      <c r="G40" s="86">
        <f>SUM(G41:G60)</f>
        <v>46838.720000000001</v>
      </c>
      <c r="H40" s="62">
        <f>ABS((G40/F40)*100)</f>
        <v>50.461339567554752</v>
      </c>
    </row>
    <row r="41" spans="2:8" s="40" customFormat="1" ht="20.25" customHeight="1" x14ac:dyDescent="0.3">
      <c r="B41" s="53">
        <v>3211</v>
      </c>
      <c r="C41" s="54"/>
      <c r="D41" s="93" t="s">
        <v>166</v>
      </c>
      <c r="E41" s="42" t="s">
        <v>23</v>
      </c>
      <c r="F41" s="90">
        <v>1593</v>
      </c>
      <c r="G41" s="91">
        <v>799</v>
      </c>
      <c r="H41" s="41">
        <f>ABS((G41/F41)*100)</f>
        <v>50.156936597614568</v>
      </c>
    </row>
    <row r="42" spans="2:8" s="40" customFormat="1" ht="23.25" customHeight="1" x14ac:dyDescent="0.3">
      <c r="B42" s="53">
        <v>3212</v>
      </c>
      <c r="C42" s="54"/>
      <c r="D42" s="93" t="s">
        <v>167</v>
      </c>
      <c r="E42" s="63" t="s">
        <v>137</v>
      </c>
      <c r="F42" s="90">
        <v>4700</v>
      </c>
      <c r="G42" s="91">
        <v>1431.06</v>
      </c>
      <c r="H42" s="41">
        <f t="shared" ref="H42:H105" si="1">ABS((G42/F42)*100)</f>
        <v>30.448085106382976</v>
      </c>
    </row>
    <row r="43" spans="2:8" s="40" customFormat="1" ht="19.5" customHeight="1" x14ac:dyDescent="0.3">
      <c r="B43" s="53">
        <v>3213</v>
      </c>
      <c r="C43" s="54"/>
      <c r="D43" s="93" t="s">
        <v>168</v>
      </c>
      <c r="E43" s="63" t="s">
        <v>72</v>
      </c>
      <c r="F43" s="90">
        <v>1328</v>
      </c>
      <c r="G43" s="91">
        <v>1465.81</v>
      </c>
      <c r="H43" s="41">
        <f t="shared" si="1"/>
        <v>110.37725903614457</v>
      </c>
    </row>
    <row r="44" spans="2:8" s="40" customFormat="1" ht="19.5" customHeight="1" x14ac:dyDescent="0.3">
      <c r="B44" s="53">
        <v>3221</v>
      </c>
      <c r="C44" s="54"/>
      <c r="D44" s="93" t="s">
        <v>169</v>
      </c>
      <c r="E44" s="42" t="s">
        <v>138</v>
      </c>
      <c r="F44" s="90">
        <v>4000</v>
      </c>
      <c r="G44" s="91">
        <v>2284.41</v>
      </c>
      <c r="H44" s="41">
        <f t="shared" si="1"/>
        <v>57.110249999999994</v>
      </c>
    </row>
    <row r="45" spans="2:8" x14ac:dyDescent="0.3">
      <c r="B45" s="53">
        <v>3223</v>
      </c>
      <c r="C45" s="54"/>
      <c r="D45" s="94" t="s">
        <v>170</v>
      </c>
      <c r="E45" s="42" t="s">
        <v>139</v>
      </c>
      <c r="F45" s="90">
        <v>19265</v>
      </c>
      <c r="G45" s="91">
        <v>7749.94</v>
      </c>
      <c r="H45" s="41">
        <f t="shared" si="1"/>
        <v>40.228082014015051</v>
      </c>
    </row>
    <row r="46" spans="2:8" x14ac:dyDescent="0.3">
      <c r="B46" s="53">
        <v>3224</v>
      </c>
      <c r="C46" s="54"/>
      <c r="D46" s="93" t="s">
        <v>171</v>
      </c>
      <c r="E46" s="42" t="s">
        <v>134</v>
      </c>
      <c r="F46" s="90">
        <v>9290</v>
      </c>
      <c r="G46" s="91">
        <v>5551.88</v>
      </c>
      <c r="H46" s="41">
        <f t="shared" si="1"/>
        <v>59.761894510226057</v>
      </c>
    </row>
    <row r="47" spans="2:8" x14ac:dyDescent="0.3">
      <c r="B47" s="53">
        <v>3225</v>
      </c>
      <c r="C47" s="54"/>
      <c r="D47" s="93" t="s">
        <v>172</v>
      </c>
      <c r="E47" s="42" t="s">
        <v>140</v>
      </c>
      <c r="F47" s="90">
        <v>1328</v>
      </c>
      <c r="G47" s="91">
        <v>626</v>
      </c>
      <c r="H47" s="41">
        <f t="shared" si="1"/>
        <v>47.138554216867469</v>
      </c>
    </row>
    <row r="48" spans="2:8" x14ac:dyDescent="0.3">
      <c r="B48" s="53">
        <v>3227</v>
      </c>
      <c r="C48" s="54"/>
      <c r="D48" s="93" t="s">
        <v>173</v>
      </c>
      <c r="E48" s="42" t="s">
        <v>78</v>
      </c>
      <c r="F48" s="90">
        <v>10300</v>
      </c>
      <c r="G48" s="91">
        <v>9509.65</v>
      </c>
      <c r="H48" s="41">
        <f t="shared" si="1"/>
        <v>92.326699029126218</v>
      </c>
    </row>
    <row r="49" spans="2:8" x14ac:dyDescent="0.3">
      <c r="B49" s="53">
        <v>3231</v>
      </c>
      <c r="C49" s="54"/>
      <c r="D49" s="93" t="s">
        <v>174</v>
      </c>
      <c r="E49" s="42" t="s">
        <v>141</v>
      </c>
      <c r="F49" s="90">
        <v>1900</v>
      </c>
      <c r="G49" s="91">
        <v>778.31</v>
      </c>
      <c r="H49" s="41">
        <f t="shared" si="1"/>
        <v>40.96368421052631</v>
      </c>
    </row>
    <row r="50" spans="2:8" x14ac:dyDescent="0.3">
      <c r="B50" s="53">
        <v>3232</v>
      </c>
      <c r="C50" s="54"/>
      <c r="D50" s="93" t="s">
        <v>175</v>
      </c>
      <c r="E50" s="42" t="s">
        <v>81</v>
      </c>
      <c r="F50" s="90">
        <v>10000</v>
      </c>
      <c r="G50" s="91">
        <v>9783.48</v>
      </c>
      <c r="H50" s="41">
        <f t="shared" si="1"/>
        <v>97.834800000000001</v>
      </c>
    </row>
    <row r="51" spans="2:8" x14ac:dyDescent="0.3">
      <c r="B51" s="53">
        <v>3233</v>
      </c>
      <c r="C51" s="54"/>
      <c r="D51" s="93" t="s">
        <v>176</v>
      </c>
      <c r="E51" s="42" t="s">
        <v>142</v>
      </c>
      <c r="F51" s="90">
        <v>1062</v>
      </c>
      <c r="G51" s="91">
        <v>316.58999999999997</v>
      </c>
      <c r="H51" s="41">
        <f t="shared" si="1"/>
        <v>29.810734463276834</v>
      </c>
    </row>
    <row r="52" spans="2:8" x14ac:dyDescent="0.3">
      <c r="B52" s="132">
        <v>3234</v>
      </c>
      <c r="C52" s="133"/>
      <c r="D52" s="93" t="s">
        <v>177</v>
      </c>
      <c r="E52" s="42" t="s">
        <v>83</v>
      </c>
      <c r="F52" s="91">
        <v>1000</v>
      </c>
      <c r="G52" s="91">
        <v>384.75</v>
      </c>
      <c r="H52" s="41">
        <f t="shared" si="1"/>
        <v>38.475000000000001</v>
      </c>
    </row>
    <row r="53" spans="2:8" x14ac:dyDescent="0.3">
      <c r="B53" s="132">
        <v>3236</v>
      </c>
      <c r="C53" s="133"/>
      <c r="D53" s="93" t="s">
        <v>178</v>
      </c>
      <c r="E53" s="42" t="s">
        <v>135</v>
      </c>
      <c r="F53" s="91">
        <v>1195</v>
      </c>
      <c r="G53" s="91">
        <v>0</v>
      </c>
      <c r="H53" s="41">
        <f t="shared" si="1"/>
        <v>0</v>
      </c>
    </row>
    <row r="54" spans="2:8" x14ac:dyDescent="0.3">
      <c r="B54" s="53">
        <v>3237</v>
      </c>
      <c r="C54" s="54"/>
      <c r="D54" s="93" t="s">
        <v>179</v>
      </c>
      <c r="E54" s="63" t="s">
        <v>136</v>
      </c>
      <c r="F54" s="90">
        <v>13864</v>
      </c>
      <c r="G54" s="91">
        <v>2972.44</v>
      </c>
      <c r="H54" s="41">
        <f t="shared" si="1"/>
        <v>21.4399884593191</v>
      </c>
    </row>
    <row r="55" spans="2:8" x14ac:dyDescent="0.3">
      <c r="B55" s="53">
        <v>3238</v>
      </c>
      <c r="C55" s="54"/>
      <c r="D55" s="93" t="s">
        <v>180</v>
      </c>
      <c r="E55" s="63" t="s">
        <v>143</v>
      </c>
      <c r="F55" s="90">
        <v>500</v>
      </c>
      <c r="G55" s="91">
        <v>75.03</v>
      </c>
      <c r="H55" s="41">
        <f t="shared" si="1"/>
        <v>15.006</v>
      </c>
    </row>
    <row r="56" spans="2:8" x14ac:dyDescent="0.3">
      <c r="B56" s="53">
        <v>3292</v>
      </c>
      <c r="C56" s="54"/>
      <c r="D56" s="93" t="s">
        <v>181</v>
      </c>
      <c r="E56" s="42" t="s">
        <v>88</v>
      </c>
      <c r="F56" s="90">
        <v>9637</v>
      </c>
      <c r="G56" s="91">
        <v>2751.37</v>
      </c>
      <c r="H56" s="41">
        <f t="shared" si="1"/>
        <v>28.550067448376048</v>
      </c>
    </row>
    <row r="57" spans="2:8" x14ac:dyDescent="0.3">
      <c r="B57" s="53">
        <v>3293</v>
      </c>
      <c r="C57" s="54"/>
      <c r="D57" s="93" t="s">
        <v>182</v>
      </c>
      <c r="E57" s="42" t="s">
        <v>89</v>
      </c>
      <c r="F57" s="90">
        <v>1195</v>
      </c>
      <c r="G57" s="91">
        <v>229.6</v>
      </c>
      <c r="H57" s="41">
        <f t="shared" si="1"/>
        <v>19.21338912133891</v>
      </c>
    </row>
    <row r="58" spans="2:8" x14ac:dyDescent="0.3">
      <c r="B58" s="53">
        <v>3294</v>
      </c>
      <c r="C58" s="54"/>
      <c r="D58" s="93" t="s">
        <v>183</v>
      </c>
      <c r="E58" s="42" t="s">
        <v>90</v>
      </c>
      <c r="F58" s="90">
        <v>133</v>
      </c>
      <c r="G58" s="91">
        <v>0</v>
      </c>
      <c r="H58" s="41">
        <f t="shared" si="1"/>
        <v>0</v>
      </c>
    </row>
    <row r="59" spans="2:8" x14ac:dyDescent="0.3">
      <c r="B59" s="53">
        <v>3295</v>
      </c>
      <c r="C59" s="54"/>
      <c r="D59" s="93" t="s">
        <v>184</v>
      </c>
      <c r="E59" s="42" t="s">
        <v>91</v>
      </c>
      <c r="F59" s="90">
        <v>133</v>
      </c>
      <c r="G59" s="91">
        <v>0</v>
      </c>
      <c r="H59" s="41">
        <f t="shared" si="1"/>
        <v>0</v>
      </c>
    </row>
    <row r="60" spans="2:8" x14ac:dyDescent="0.3">
      <c r="B60" s="53">
        <v>3299</v>
      </c>
      <c r="C60" s="54"/>
      <c r="D60" s="93" t="s">
        <v>185</v>
      </c>
      <c r="E60" s="42" t="s">
        <v>87</v>
      </c>
      <c r="F60" s="90">
        <v>398</v>
      </c>
      <c r="G60" s="91">
        <v>129.4</v>
      </c>
      <c r="H60" s="41">
        <f t="shared" si="1"/>
        <v>32.51256281407035</v>
      </c>
    </row>
    <row r="61" spans="2:8" x14ac:dyDescent="0.3">
      <c r="B61" s="59">
        <v>34</v>
      </c>
      <c r="C61" s="60"/>
      <c r="D61" s="61"/>
      <c r="E61" s="61" t="s">
        <v>92</v>
      </c>
      <c r="F61" s="86">
        <f>SUM(F62)</f>
        <v>1150</v>
      </c>
      <c r="G61" s="86">
        <f>SUM(G62)</f>
        <v>347.42</v>
      </c>
      <c r="H61" s="41">
        <f t="shared" si="1"/>
        <v>30.210434782608697</v>
      </c>
    </row>
    <row r="62" spans="2:8" x14ac:dyDescent="0.3">
      <c r="B62" s="53">
        <v>3431</v>
      </c>
      <c r="C62" s="54"/>
      <c r="D62" s="93" t="s">
        <v>186</v>
      </c>
      <c r="E62" s="63" t="s">
        <v>96</v>
      </c>
      <c r="F62" s="90">
        <v>1150</v>
      </c>
      <c r="G62" s="91">
        <v>347.42</v>
      </c>
      <c r="H62" s="41">
        <f t="shared" si="1"/>
        <v>30.210434782608697</v>
      </c>
    </row>
    <row r="63" spans="2:8" ht="26.4" x14ac:dyDescent="0.3">
      <c r="B63" s="59">
        <v>42</v>
      </c>
      <c r="C63" s="60"/>
      <c r="D63" s="61"/>
      <c r="E63" s="67" t="s">
        <v>64</v>
      </c>
      <c r="F63" s="86">
        <f>SUM(F64:F66)</f>
        <v>5709</v>
      </c>
      <c r="G63" s="86">
        <f>SUM(G64:G66)</f>
        <v>4496</v>
      </c>
      <c r="H63" s="41">
        <f t="shared" si="1"/>
        <v>78.752846382904181</v>
      </c>
    </row>
    <row r="64" spans="2:8" x14ac:dyDescent="0.3">
      <c r="B64" s="53">
        <v>4221</v>
      </c>
      <c r="C64" s="54"/>
      <c r="D64" s="93" t="s">
        <v>187</v>
      </c>
      <c r="E64" s="42" t="s">
        <v>98</v>
      </c>
      <c r="F64" s="90">
        <v>664</v>
      </c>
      <c r="G64" s="91">
        <v>664</v>
      </c>
      <c r="H64" s="41">
        <f t="shared" si="1"/>
        <v>100</v>
      </c>
    </row>
    <row r="65" spans="2:8" x14ac:dyDescent="0.3">
      <c r="B65" s="53">
        <v>4222</v>
      </c>
      <c r="C65" s="54"/>
      <c r="D65" s="93" t="s">
        <v>188</v>
      </c>
      <c r="E65" s="42" t="s">
        <v>99</v>
      </c>
      <c r="F65" s="90">
        <v>1195</v>
      </c>
      <c r="G65" s="91">
        <v>796</v>
      </c>
      <c r="H65" s="41">
        <f t="shared" si="1"/>
        <v>66.610878661087867</v>
      </c>
    </row>
    <row r="66" spans="2:8" x14ac:dyDescent="0.3">
      <c r="B66" s="53">
        <v>4223</v>
      </c>
      <c r="C66" s="54"/>
      <c r="D66" s="93" t="s">
        <v>189</v>
      </c>
      <c r="E66" s="42" t="s">
        <v>100</v>
      </c>
      <c r="F66" s="90">
        <v>3850</v>
      </c>
      <c r="G66" s="91">
        <v>3036</v>
      </c>
      <c r="H66" s="41">
        <f t="shared" si="1"/>
        <v>78.857142857142861</v>
      </c>
    </row>
    <row r="67" spans="2:8" ht="26.4" x14ac:dyDescent="0.3">
      <c r="B67" s="59">
        <v>54</v>
      </c>
      <c r="C67" s="60"/>
      <c r="D67" s="61"/>
      <c r="E67" s="67" t="s">
        <v>131</v>
      </c>
      <c r="F67" s="86">
        <f>SUM(F68)</f>
        <v>32000</v>
      </c>
      <c r="G67" s="86">
        <f>SUM(G68)</f>
        <v>0</v>
      </c>
      <c r="H67" s="41">
        <f t="shared" si="1"/>
        <v>0</v>
      </c>
    </row>
    <row r="68" spans="2:8" ht="39.6" x14ac:dyDescent="0.3">
      <c r="B68" s="53">
        <v>5453</v>
      </c>
      <c r="C68" s="54"/>
      <c r="D68" s="93" t="s">
        <v>190</v>
      </c>
      <c r="E68" s="63" t="s">
        <v>132</v>
      </c>
      <c r="F68" s="90">
        <v>32000</v>
      </c>
      <c r="G68" s="91">
        <v>0</v>
      </c>
      <c r="H68" s="41">
        <f t="shared" si="1"/>
        <v>0</v>
      </c>
    </row>
    <row r="69" spans="2:8" ht="22.2" customHeight="1" x14ac:dyDescent="0.3">
      <c r="B69" s="135" t="s">
        <v>231</v>
      </c>
      <c r="C69" s="136"/>
      <c r="D69" s="137"/>
      <c r="E69" s="66" t="s">
        <v>123</v>
      </c>
      <c r="F69" s="88">
        <f>SUM(F70)</f>
        <v>230590</v>
      </c>
      <c r="G69" s="88">
        <f>SUM(G70)</f>
        <v>157671.25</v>
      </c>
      <c r="H69" s="97">
        <f t="shared" si="1"/>
        <v>68.377314714428209</v>
      </c>
    </row>
    <row r="70" spans="2:8" x14ac:dyDescent="0.3">
      <c r="B70" s="148">
        <v>31</v>
      </c>
      <c r="C70" s="149"/>
      <c r="D70" s="150"/>
      <c r="E70" s="65" t="s">
        <v>129</v>
      </c>
      <c r="F70" s="86">
        <f>SUM(F71:F73)</f>
        <v>230590</v>
      </c>
      <c r="G70" s="86">
        <f>SUM(G71:G73)</f>
        <v>157671.25</v>
      </c>
      <c r="H70" s="62">
        <f t="shared" si="1"/>
        <v>68.377314714428209</v>
      </c>
    </row>
    <row r="71" spans="2:8" x14ac:dyDescent="0.3">
      <c r="B71" s="53">
        <v>3111</v>
      </c>
      <c r="C71" s="54"/>
      <c r="D71" s="93" t="s">
        <v>214</v>
      </c>
      <c r="E71" s="42" t="s">
        <v>21</v>
      </c>
      <c r="F71" s="90">
        <v>97740</v>
      </c>
      <c r="G71" s="91">
        <v>93743.74</v>
      </c>
      <c r="H71" s="41">
        <f t="shared" si="1"/>
        <v>95.91133619807654</v>
      </c>
    </row>
    <row r="72" spans="2:8" x14ac:dyDescent="0.3">
      <c r="B72" s="53">
        <v>3131</v>
      </c>
      <c r="C72" s="54"/>
      <c r="D72" s="93" t="s">
        <v>215</v>
      </c>
      <c r="E72" s="42" t="s">
        <v>69</v>
      </c>
      <c r="F72" s="90">
        <v>45700</v>
      </c>
      <c r="G72" s="91">
        <v>21798.959999999999</v>
      </c>
      <c r="H72" s="41">
        <f t="shared" si="1"/>
        <v>47.700131291028448</v>
      </c>
    </row>
    <row r="73" spans="2:8" x14ac:dyDescent="0.3">
      <c r="B73" s="53">
        <v>3132</v>
      </c>
      <c r="C73" s="54"/>
      <c r="D73" s="93" t="s">
        <v>216</v>
      </c>
      <c r="E73" s="42" t="s">
        <v>144</v>
      </c>
      <c r="F73" s="90">
        <v>87150</v>
      </c>
      <c r="G73" s="91">
        <v>42128.55</v>
      </c>
      <c r="H73" s="41">
        <f t="shared" si="1"/>
        <v>48.34027538726334</v>
      </c>
    </row>
    <row r="74" spans="2:8" ht="20.399999999999999" customHeight="1" x14ac:dyDescent="0.3">
      <c r="B74" s="135" t="s">
        <v>232</v>
      </c>
      <c r="C74" s="136"/>
      <c r="D74" s="137"/>
      <c r="E74" s="68" t="s">
        <v>124</v>
      </c>
      <c r="F74" s="88">
        <f>SUM(F75,F85)</f>
        <v>115000</v>
      </c>
      <c r="G74" s="88">
        <f>SUM(G75,G85)</f>
        <v>5171.45</v>
      </c>
      <c r="H74" s="97">
        <f t="shared" si="1"/>
        <v>4.4969130434782612</v>
      </c>
    </row>
    <row r="75" spans="2:8" x14ac:dyDescent="0.3">
      <c r="B75" s="59">
        <v>32</v>
      </c>
      <c r="C75" s="60"/>
      <c r="D75" s="61"/>
      <c r="E75" s="65" t="s">
        <v>133</v>
      </c>
      <c r="F75" s="86">
        <f>SUM(F76:F84)</f>
        <v>81064</v>
      </c>
      <c r="G75" s="86">
        <f>SUM(G76:G84)</f>
        <v>5171.45</v>
      </c>
      <c r="H75" s="62">
        <f t="shared" si="1"/>
        <v>6.3794656074212961</v>
      </c>
    </row>
    <row r="76" spans="2:8" x14ac:dyDescent="0.3">
      <c r="B76" s="53">
        <v>3221</v>
      </c>
      <c r="C76" s="54"/>
      <c r="D76" s="93" t="s">
        <v>201</v>
      </c>
      <c r="E76" s="42" t="s">
        <v>138</v>
      </c>
      <c r="F76" s="90">
        <v>3000</v>
      </c>
      <c r="G76" s="91">
        <v>0</v>
      </c>
      <c r="H76" s="41">
        <f t="shared" si="1"/>
        <v>0</v>
      </c>
    </row>
    <row r="77" spans="2:8" x14ac:dyDescent="0.3">
      <c r="B77" s="53">
        <v>3224</v>
      </c>
      <c r="C77" s="54"/>
      <c r="D77" s="93" t="s">
        <v>202</v>
      </c>
      <c r="E77" s="42" t="s">
        <v>134</v>
      </c>
      <c r="F77" s="90">
        <v>17964</v>
      </c>
      <c r="G77" s="91">
        <v>0</v>
      </c>
      <c r="H77" s="41">
        <f t="shared" si="1"/>
        <v>0</v>
      </c>
    </row>
    <row r="78" spans="2:8" x14ac:dyDescent="0.3">
      <c r="B78" s="53">
        <v>3225</v>
      </c>
      <c r="C78" s="54"/>
      <c r="D78" s="93" t="s">
        <v>203</v>
      </c>
      <c r="E78" s="42" t="s">
        <v>140</v>
      </c>
      <c r="F78" s="90">
        <v>13318</v>
      </c>
      <c r="G78" s="91">
        <v>0</v>
      </c>
      <c r="H78" s="41">
        <f t="shared" si="1"/>
        <v>0</v>
      </c>
    </row>
    <row r="79" spans="2:8" x14ac:dyDescent="0.3">
      <c r="B79" s="53">
        <v>3227</v>
      </c>
      <c r="C79" s="54"/>
      <c r="D79" s="93" t="s">
        <v>204</v>
      </c>
      <c r="E79" s="42" t="s">
        <v>78</v>
      </c>
      <c r="F79" s="90">
        <v>15000</v>
      </c>
      <c r="G79" s="91">
        <v>4526.75</v>
      </c>
      <c r="H79" s="41">
        <f t="shared" si="1"/>
        <v>30.178333333333335</v>
      </c>
    </row>
    <row r="80" spans="2:8" x14ac:dyDescent="0.3">
      <c r="B80" s="53">
        <v>3227</v>
      </c>
      <c r="C80" s="54"/>
      <c r="D80" s="93" t="s">
        <v>205</v>
      </c>
      <c r="E80" s="42" t="s">
        <v>78</v>
      </c>
      <c r="F80" s="90">
        <v>6636</v>
      </c>
      <c r="G80" s="91">
        <v>0</v>
      </c>
      <c r="H80" s="41">
        <f t="shared" si="1"/>
        <v>0</v>
      </c>
    </row>
    <row r="81" spans="2:8" x14ac:dyDescent="0.3">
      <c r="B81" s="53">
        <v>3232</v>
      </c>
      <c r="C81" s="54"/>
      <c r="D81" s="93" t="s">
        <v>206</v>
      </c>
      <c r="E81" s="42" t="s">
        <v>81</v>
      </c>
      <c r="F81" s="90">
        <v>10000</v>
      </c>
      <c r="G81" s="91">
        <v>644.70000000000005</v>
      </c>
      <c r="H81" s="41">
        <f t="shared" si="1"/>
        <v>6.4470000000000001</v>
      </c>
    </row>
    <row r="82" spans="2:8" x14ac:dyDescent="0.3">
      <c r="B82" s="53">
        <v>3232</v>
      </c>
      <c r="C82" s="54"/>
      <c r="D82" s="93" t="s">
        <v>207</v>
      </c>
      <c r="E82" s="63" t="s">
        <v>81</v>
      </c>
      <c r="F82" s="90">
        <v>7963</v>
      </c>
      <c r="G82" s="91">
        <v>0</v>
      </c>
      <c r="H82" s="41">
        <f t="shared" si="1"/>
        <v>0</v>
      </c>
    </row>
    <row r="83" spans="2:8" x14ac:dyDescent="0.3">
      <c r="B83" s="53">
        <v>3236</v>
      </c>
      <c r="C83" s="54"/>
      <c r="D83" s="93" t="s">
        <v>208</v>
      </c>
      <c r="E83" s="42" t="s">
        <v>135</v>
      </c>
      <c r="F83" s="90">
        <v>3000</v>
      </c>
      <c r="G83" s="91">
        <v>0</v>
      </c>
      <c r="H83" s="41">
        <f t="shared" si="1"/>
        <v>0</v>
      </c>
    </row>
    <row r="84" spans="2:8" x14ac:dyDescent="0.3">
      <c r="B84" s="53">
        <v>3292</v>
      </c>
      <c r="C84" s="54"/>
      <c r="D84" s="93" t="s">
        <v>209</v>
      </c>
      <c r="E84" s="42" t="s">
        <v>88</v>
      </c>
      <c r="F84" s="90">
        <v>4183</v>
      </c>
      <c r="G84" s="91">
        <v>0</v>
      </c>
      <c r="H84" s="41">
        <f t="shared" si="1"/>
        <v>0</v>
      </c>
    </row>
    <row r="85" spans="2:8" ht="26.4" x14ac:dyDescent="0.3">
      <c r="B85" s="59">
        <v>42</v>
      </c>
      <c r="C85" s="60"/>
      <c r="D85" s="61"/>
      <c r="E85" s="67" t="s">
        <v>64</v>
      </c>
      <c r="F85" s="86">
        <f>SUM(F86:F89)</f>
        <v>33936</v>
      </c>
      <c r="G85" s="87">
        <v>0</v>
      </c>
      <c r="H85" s="62">
        <f t="shared" si="1"/>
        <v>0</v>
      </c>
    </row>
    <row r="86" spans="2:8" x14ac:dyDescent="0.3">
      <c r="B86" s="53">
        <v>4221</v>
      </c>
      <c r="C86" s="54"/>
      <c r="D86" s="93" t="s">
        <v>210</v>
      </c>
      <c r="E86" s="42" t="s">
        <v>98</v>
      </c>
      <c r="F86" s="90">
        <v>2655</v>
      </c>
      <c r="G86" s="91">
        <v>0</v>
      </c>
      <c r="H86" s="41">
        <f t="shared" si="1"/>
        <v>0</v>
      </c>
    </row>
    <row r="87" spans="2:8" x14ac:dyDescent="0.3">
      <c r="B87" s="53">
        <v>4222</v>
      </c>
      <c r="C87" s="54"/>
      <c r="D87" s="93" t="s">
        <v>211</v>
      </c>
      <c r="E87" s="42" t="s">
        <v>99</v>
      </c>
      <c r="F87" s="90">
        <v>2654</v>
      </c>
      <c r="G87" s="91">
        <v>0</v>
      </c>
      <c r="H87" s="41">
        <f t="shared" si="1"/>
        <v>0</v>
      </c>
    </row>
    <row r="88" spans="2:8" x14ac:dyDescent="0.3">
      <c r="B88" s="53">
        <v>4223</v>
      </c>
      <c r="C88" s="54"/>
      <c r="D88" s="93" t="s">
        <v>212</v>
      </c>
      <c r="E88" s="42" t="s">
        <v>100</v>
      </c>
      <c r="F88" s="90">
        <v>25973</v>
      </c>
      <c r="G88" s="91">
        <v>0</v>
      </c>
      <c r="H88" s="41">
        <f t="shared" si="1"/>
        <v>0</v>
      </c>
    </row>
    <row r="89" spans="2:8" x14ac:dyDescent="0.3">
      <c r="B89" s="53">
        <v>4226</v>
      </c>
      <c r="C89" s="54"/>
      <c r="D89" s="93" t="s">
        <v>213</v>
      </c>
      <c r="E89" s="63" t="s">
        <v>145</v>
      </c>
      <c r="F89" s="90">
        <v>2654</v>
      </c>
      <c r="G89" s="91">
        <v>0</v>
      </c>
      <c r="H89" s="41">
        <f t="shared" si="1"/>
        <v>0</v>
      </c>
    </row>
    <row r="90" spans="2:8" ht="20.399999999999999" customHeight="1" x14ac:dyDescent="0.3">
      <c r="B90" s="135" t="s">
        <v>233</v>
      </c>
      <c r="C90" s="136"/>
      <c r="D90" s="137"/>
      <c r="E90" s="66" t="s">
        <v>125</v>
      </c>
      <c r="F90" s="88">
        <f>SUM(F91,F96)</f>
        <v>3755</v>
      </c>
      <c r="G90" s="88">
        <f>SUM(G91,G96)</f>
        <v>0</v>
      </c>
      <c r="H90" s="97">
        <f t="shared" si="1"/>
        <v>0</v>
      </c>
    </row>
    <row r="91" spans="2:8" x14ac:dyDescent="0.3">
      <c r="B91" s="59">
        <v>32</v>
      </c>
      <c r="C91" s="60"/>
      <c r="D91" s="61"/>
      <c r="E91" s="65" t="s">
        <v>133</v>
      </c>
      <c r="F91" s="86">
        <f>SUM(F92:F95)</f>
        <v>2428</v>
      </c>
      <c r="G91" s="86">
        <f>SUM(G92:G95)</f>
        <v>0</v>
      </c>
      <c r="H91" s="62">
        <f t="shared" si="1"/>
        <v>0</v>
      </c>
    </row>
    <row r="92" spans="2:8" x14ac:dyDescent="0.3">
      <c r="B92" s="53">
        <v>3213</v>
      </c>
      <c r="C92" s="54"/>
      <c r="D92" s="93" t="s">
        <v>191</v>
      </c>
      <c r="E92" s="63" t="s">
        <v>72</v>
      </c>
      <c r="F92" s="90">
        <v>1000</v>
      </c>
      <c r="G92" s="91">
        <v>0</v>
      </c>
      <c r="H92" s="41">
        <f t="shared" si="1"/>
        <v>0</v>
      </c>
    </row>
    <row r="93" spans="2:8" x14ac:dyDescent="0.3">
      <c r="B93" s="53">
        <v>3224</v>
      </c>
      <c r="C93" s="54"/>
      <c r="D93" s="93" t="s">
        <v>192</v>
      </c>
      <c r="E93" s="42" t="s">
        <v>134</v>
      </c>
      <c r="F93" s="90">
        <v>664</v>
      </c>
      <c r="G93" s="91">
        <v>0</v>
      </c>
      <c r="H93" s="41">
        <f t="shared" si="1"/>
        <v>0</v>
      </c>
    </row>
    <row r="94" spans="2:8" x14ac:dyDescent="0.3">
      <c r="B94" s="53">
        <v>3232</v>
      </c>
      <c r="C94" s="54"/>
      <c r="D94" s="93" t="s">
        <v>193</v>
      </c>
      <c r="E94" s="42" t="s">
        <v>81</v>
      </c>
      <c r="F94" s="90">
        <v>664</v>
      </c>
      <c r="G94" s="91">
        <v>0</v>
      </c>
      <c r="H94" s="41">
        <f t="shared" si="1"/>
        <v>0</v>
      </c>
    </row>
    <row r="95" spans="2:8" x14ac:dyDescent="0.3">
      <c r="B95" s="53">
        <v>3236</v>
      </c>
      <c r="C95" s="54"/>
      <c r="D95" s="93" t="s">
        <v>194</v>
      </c>
      <c r="E95" s="42" t="s">
        <v>135</v>
      </c>
      <c r="F95" s="90">
        <v>100</v>
      </c>
      <c r="G95" s="91">
        <v>0</v>
      </c>
      <c r="H95" s="41">
        <f t="shared" si="1"/>
        <v>0</v>
      </c>
    </row>
    <row r="96" spans="2:8" ht="26.4" x14ac:dyDescent="0.3">
      <c r="B96" s="59">
        <v>42</v>
      </c>
      <c r="C96" s="60"/>
      <c r="D96" s="61"/>
      <c r="E96" s="67" t="s">
        <v>64</v>
      </c>
      <c r="F96" s="86">
        <f>SUM(F97)</f>
        <v>1327</v>
      </c>
      <c r="G96" s="86">
        <f>SUM(G97)</f>
        <v>0</v>
      </c>
      <c r="H96" s="62">
        <f t="shared" si="1"/>
        <v>0</v>
      </c>
    </row>
    <row r="97" spans="2:8" x14ac:dyDescent="0.3">
      <c r="B97" s="53">
        <v>4223</v>
      </c>
      <c r="C97" s="54"/>
      <c r="D97" s="93" t="s">
        <v>195</v>
      </c>
      <c r="E97" s="42" t="s">
        <v>100</v>
      </c>
      <c r="F97" s="90">
        <v>1327</v>
      </c>
      <c r="G97" s="91">
        <v>0</v>
      </c>
      <c r="H97" s="41">
        <f t="shared" si="1"/>
        <v>0</v>
      </c>
    </row>
    <row r="98" spans="2:8" ht="21.6" customHeight="1" x14ac:dyDescent="0.3">
      <c r="B98" s="135" t="s">
        <v>234</v>
      </c>
      <c r="C98" s="136"/>
      <c r="D98" s="137"/>
      <c r="E98" s="66" t="s">
        <v>126</v>
      </c>
      <c r="F98" s="88">
        <f>SUM(F99,F101)</f>
        <v>83472</v>
      </c>
      <c r="G98" s="88">
        <f>SUM(G99,G101)</f>
        <v>0</v>
      </c>
      <c r="H98" s="97">
        <f t="shared" si="1"/>
        <v>0</v>
      </c>
    </row>
    <row r="99" spans="2:8" s="96" customFormat="1" x14ac:dyDescent="0.3">
      <c r="B99" s="59">
        <v>32</v>
      </c>
      <c r="C99" s="60"/>
      <c r="D99" s="61"/>
      <c r="E99" s="65" t="s">
        <v>133</v>
      </c>
      <c r="F99" s="86">
        <f>SUM(F100)</f>
        <v>2000</v>
      </c>
      <c r="G99" s="86">
        <f>SUM(G100:G105)</f>
        <v>0</v>
      </c>
      <c r="H99" s="62">
        <f t="shared" si="1"/>
        <v>0</v>
      </c>
    </row>
    <row r="100" spans="2:8" x14ac:dyDescent="0.3">
      <c r="B100" s="53">
        <v>3292</v>
      </c>
      <c r="C100" s="54"/>
      <c r="D100" s="93" t="s">
        <v>196</v>
      </c>
      <c r="E100" s="42" t="s">
        <v>88</v>
      </c>
      <c r="F100" s="90">
        <v>2000</v>
      </c>
      <c r="G100" s="91">
        <v>0</v>
      </c>
      <c r="H100" s="41">
        <f t="shared" si="1"/>
        <v>0</v>
      </c>
    </row>
    <row r="101" spans="2:8" ht="26.4" x14ac:dyDescent="0.3">
      <c r="B101" s="59">
        <v>42</v>
      </c>
      <c r="C101" s="60"/>
      <c r="D101" s="61"/>
      <c r="E101" s="67" t="s">
        <v>64</v>
      </c>
      <c r="F101" s="86">
        <f>SUM(F102:F105)</f>
        <v>81472</v>
      </c>
      <c r="G101" s="86">
        <f>SUM(G102:G105)</f>
        <v>0</v>
      </c>
      <c r="H101" s="62">
        <f t="shared" si="1"/>
        <v>0</v>
      </c>
    </row>
    <row r="102" spans="2:8" x14ac:dyDescent="0.3">
      <c r="B102" s="53">
        <v>4221</v>
      </c>
      <c r="C102" s="54"/>
      <c r="D102" s="93" t="s">
        <v>197</v>
      </c>
      <c r="E102" s="42" t="s">
        <v>98</v>
      </c>
      <c r="F102" s="90">
        <v>5000</v>
      </c>
      <c r="G102" s="91">
        <v>0</v>
      </c>
      <c r="H102" s="41">
        <f t="shared" si="1"/>
        <v>0</v>
      </c>
    </row>
    <row r="103" spans="2:8" x14ac:dyDescent="0.3">
      <c r="B103" s="53">
        <v>4222</v>
      </c>
      <c r="C103" s="54"/>
      <c r="D103" s="93" t="s">
        <v>198</v>
      </c>
      <c r="E103" s="42" t="s">
        <v>99</v>
      </c>
      <c r="F103" s="90">
        <v>10000</v>
      </c>
      <c r="G103" s="91">
        <v>0</v>
      </c>
      <c r="H103" s="41">
        <f t="shared" si="1"/>
        <v>0</v>
      </c>
    </row>
    <row r="104" spans="2:8" x14ac:dyDescent="0.3">
      <c r="B104" s="53">
        <v>4223</v>
      </c>
      <c r="C104" s="54"/>
      <c r="D104" s="93" t="s">
        <v>199</v>
      </c>
      <c r="E104" s="63" t="s">
        <v>100</v>
      </c>
      <c r="F104" s="90">
        <v>10000</v>
      </c>
      <c r="G104" s="91">
        <v>0</v>
      </c>
      <c r="H104" s="41">
        <f t="shared" si="1"/>
        <v>0</v>
      </c>
    </row>
    <row r="105" spans="2:8" x14ac:dyDescent="0.3">
      <c r="B105" s="53">
        <v>4231</v>
      </c>
      <c r="C105" s="54"/>
      <c r="D105" s="93" t="s">
        <v>200</v>
      </c>
      <c r="E105" s="63" t="s">
        <v>157</v>
      </c>
      <c r="F105" s="90">
        <v>56472</v>
      </c>
      <c r="G105" s="91">
        <v>0</v>
      </c>
      <c r="H105" s="41">
        <f t="shared" si="1"/>
        <v>0</v>
      </c>
    </row>
    <row r="107" spans="2:8" x14ac:dyDescent="0.3">
      <c r="B107" s="156" t="s">
        <v>239</v>
      </c>
      <c r="C107" s="156"/>
      <c r="D107" s="156"/>
      <c r="E107" s="156"/>
      <c r="F107" s="156"/>
      <c r="G107" s="156"/>
      <c r="H107" s="156" t="s">
        <v>235</v>
      </c>
    </row>
    <row r="108" spans="2:8" x14ac:dyDescent="0.3">
      <c r="B108" s="156" t="s">
        <v>240</v>
      </c>
      <c r="C108" s="156"/>
      <c r="D108" s="156"/>
      <c r="E108" s="156"/>
      <c r="F108" s="156"/>
      <c r="G108" s="156"/>
      <c r="H108" s="156"/>
    </row>
    <row r="109" spans="2:8" x14ac:dyDescent="0.3">
      <c r="B109" s="156" t="s">
        <v>238</v>
      </c>
      <c r="C109" s="156"/>
      <c r="D109" s="156"/>
      <c r="E109" s="156"/>
      <c r="F109" s="156"/>
      <c r="G109" s="156"/>
      <c r="H109" s="156" t="s">
        <v>236</v>
      </c>
    </row>
    <row r="110" spans="2:8" x14ac:dyDescent="0.3">
      <c r="B110" s="156"/>
      <c r="C110" s="156"/>
      <c r="D110" s="156"/>
      <c r="E110" s="156"/>
      <c r="F110" s="156"/>
      <c r="G110" s="156"/>
      <c r="H110" s="156" t="s">
        <v>237</v>
      </c>
    </row>
  </sheetData>
  <mergeCells count="31">
    <mergeCell ref="B90:D90"/>
    <mergeCell ref="B98:D98"/>
    <mergeCell ref="B74:D74"/>
    <mergeCell ref="B2:H2"/>
    <mergeCell ref="B9:D9"/>
    <mergeCell ref="B20:D20"/>
    <mergeCell ref="B4:H4"/>
    <mergeCell ref="B6:E6"/>
    <mergeCell ref="B7:E7"/>
    <mergeCell ref="B8:D8"/>
    <mergeCell ref="C11:E11"/>
    <mergeCell ref="B19:E19"/>
    <mergeCell ref="F8:H8"/>
    <mergeCell ref="F9:H9"/>
    <mergeCell ref="B14:D14"/>
    <mergeCell ref="B15:D15"/>
    <mergeCell ref="B69:D69"/>
    <mergeCell ref="B16:D16"/>
    <mergeCell ref="B17:D17"/>
    <mergeCell ref="B18:D18"/>
    <mergeCell ref="B70:D70"/>
    <mergeCell ref="B28:D28"/>
    <mergeCell ref="F10:H10"/>
    <mergeCell ref="B52:C52"/>
    <mergeCell ref="B53:C53"/>
    <mergeCell ref="B38:D38"/>
    <mergeCell ref="B21:D21"/>
    <mergeCell ref="B12:D12"/>
    <mergeCell ref="B13:D13"/>
    <mergeCell ref="B10:D10"/>
    <mergeCell ref="B37:D37"/>
  </mergeCells>
  <pageMargins left="0.25" right="0.25" top="0.75" bottom="0.75" header="0.3" footer="0.3"/>
  <pageSetup paperSize="9" scale="93" fitToHeight="0" orientation="landscape" r:id="rId1"/>
  <ignoredErrors>
    <ignoredError sqref="F40 F63 F91 F75:G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2024-07-29T23:33:20Z</cp:lastPrinted>
  <dcterms:created xsi:type="dcterms:W3CDTF">2022-08-12T12:51:27Z</dcterms:created>
  <dcterms:modified xsi:type="dcterms:W3CDTF">2024-08-06T21:30:54Z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